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20" windowHeight="7935"/>
  </bookViews>
  <sheets>
    <sheet name="Commercial flavouring" sheetId="2" r:id="rId1"/>
    <sheet name="Tea type " sheetId="3" r:id="rId2"/>
    <sheet name="Tea form" sheetId="4" r:id="rId3"/>
    <sheet name="Time of infusion" sheetId="5" r:id="rId4"/>
  </sheets>
  <calcPr calcId="145621"/>
</workbook>
</file>

<file path=xl/calcChain.xml><?xml version="1.0" encoding="utf-8"?>
<calcChain xmlns="http://schemas.openxmlformats.org/spreadsheetml/2006/main">
  <c r="O40" i="5" l="1"/>
  <c r="E28" i="4" l="1"/>
  <c r="O4" i="5" l="1"/>
  <c r="O22" i="5"/>
  <c r="R61" i="5" l="1"/>
  <c r="R58" i="5"/>
  <c r="Q61" i="5"/>
  <c r="Q58" i="5"/>
  <c r="O61" i="5"/>
  <c r="O58" i="5"/>
  <c r="N61" i="5"/>
  <c r="N58" i="5"/>
  <c r="L61" i="5"/>
  <c r="L58" i="5"/>
  <c r="K61" i="5"/>
  <c r="K58" i="5"/>
  <c r="I61" i="5"/>
  <c r="I58" i="5"/>
  <c r="H61" i="5"/>
  <c r="H58" i="5"/>
  <c r="F61" i="5"/>
  <c r="E61" i="5"/>
  <c r="F58" i="5"/>
  <c r="E58" i="5"/>
  <c r="R40" i="5" l="1"/>
  <c r="Q40" i="5"/>
  <c r="N40" i="5"/>
  <c r="L40" i="5"/>
  <c r="K40" i="5"/>
  <c r="I40" i="5"/>
  <c r="H40" i="5"/>
  <c r="F40" i="5"/>
  <c r="E40" i="5"/>
  <c r="R22" i="5"/>
  <c r="Q22" i="5"/>
  <c r="N22" i="5"/>
  <c r="L22" i="5"/>
  <c r="K22" i="5"/>
  <c r="I22" i="5"/>
  <c r="H22" i="5"/>
  <c r="F22" i="5"/>
  <c r="E22" i="5"/>
  <c r="R4" i="5"/>
  <c r="Q4" i="5"/>
  <c r="N4" i="5"/>
  <c r="L4" i="5"/>
  <c r="K4" i="5"/>
  <c r="I4" i="5"/>
  <c r="H4" i="5"/>
  <c r="F4" i="5"/>
  <c r="E4" i="5"/>
  <c r="Q28" i="4"/>
  <c r="N28" i="4"/>
  <c r="K28" i="4"/>
  <c r="H28" i="4"/>
  <c r="P28" i="4"/>
  <c r="M28" i="4"/>
  <c r="J28" i="4"/>
  <c r="G28" i="4"/>
  <c r="D28" i="4"/>
  <c r="Q22" i="4"/>
  <c r="P22" i="4"/>
  <c r="N22" i="4"/>
  <c r="M22" i="4"/>
  <c r="K22" i="4"/>
  <c r="J22" i="4"/>
  <c r="H22" i="4"/>
  <c r="G22" i="4"/>
  <c r="E22" i="4"/>
  <c r="D22" i="4"/>
  <c r="Q19" i="4"/>
  <c r="P19" i="4"/>
  <c r="N19" i="4"/>
  <c r="M19" i="4"/>
  <c r="K19" i="4"/>
  <c r="J19" i="4"/>
  <c r="H19" i="4"/>
  <c r="G19" i="4"/>
  <c r="E19" i="4"/>
  <c r="D19" i="4"/>
  <c r="Q16" i="4"/>
  <c r="P16" i="4"/>
  <c r="N16" i="4"/>
  <c r="M16" i="4"/>
  <c r="K16" i="4"/>
  <c r="J16" i="4"/>
  <c r="H16" i="4"/>
  <c r="G16" i="4"/>
  <c r="E16" i="4"/>
  <c r="D16" i="4"/>
  <c r="Q7" i="4"/>
  <c r="P7" i="4"/>
  <c r="N7" i="4"/>
  <c r="M7" i="4"/>
  <c r="K7" i="4"/>
  <c r="J7" i="4"/>
  <c r="H7" i="4"/>
  <c r="G7" i="4"/>
  <c r="E7" i="4"/>
  <c r="D7" i="4"/>
  <c r="Q4" i="4"/>
  <c r="P4" i="4"/>
  <c r="N4" i="4"/>
  <c r="M4" i="4"/>
  <c r="K4" i="4"/>
  <c r="J4" i="4"/>
  <c r="H4" i="4"/>
  <c r="G4" i="4"/>
  <c r="E4" i="4"/>
  <c r="D4" i="4"/>
  <c r="Q19" i="3"/>
  <c r="P19" i="3"/>
  <c r="N19" i="3"/>
  <c r="M19" i="3"/>
  <c r="K19" i="3"/>
  <c r="J19" i="3"/>
  <c r="H19" i="3"/>
  <c r="G19" i="3"/>
  <c r="E19" i="3"/>
  <c r="D19" i="3"/>
  <c r="Q10" i="3"/>
  <c r="P10" i="3"/>
  <c r="N10" i="3"/>
  <c r="M10" i="3"/>
  <c r="K10" i="3"/>
  <c r="J10" i="3"/>
  <c r="H10" i="3"/>
  <c r="G10" i="3"/>
  <c r="E10" i="3"/>
  <c r="D10" i="3"/>
  <c r="Q7" i="3"/>
  <c r="P7" i="3"/>
  <c r="N7" i="3"/>
  <c r="M7" i="3"/>
  <c r="K7" i="3"/>
  <c r="J7" i="3"/>
  <c r="H7" i="3"/>
  <c r="G7" i="3"/>
  <c r="E7" i="3"/>
  <c r="D7" i="3"/>
  <c r="Q4" i="3"/>
  <c r="P4" i="3"/>
  <c r="N4" i="3"/>
  <c r="M4" i="3"/>
  <c r="K4" i="3"/>
  <c r="J4" i="3"/>
  <c r="H4" i="3"/>
  <c r="G4" i="3"/>
  <c r="E4" i="3"/>
  <c r="D4" i="3"/>
  <c r="Q79" i="2"/>
  <c r="P79" i="2"/>
  <c r="N79" i="2"/>
  <c r="M79" i="2"/>
  <c r="K79" i="2"/>
  <c r="J79" i="2"/>
  <c r="H79" i="2"/>
  <c r="G79" i="2"/>
  <c r="E79" i="2"/>
  <c r="D79" i="2"/>
  <c r="Q76" i="2"/>
  <c r="P76" i="2"/>
  <c r="N76" i="2"/>
  <c r="M76" i="2"/>
  <c r="K76" i="2"/>
  <c r="J76" i="2"/>
  <c r="H76" i="2"/>
  <c r="G76" i="2"/>
  <c r="E76" i="2"/>
  <c r="D76" i="2"/>
  <c r="Q73" i="2"/>
  <c r="P73" i="2"/>
  <c r="N73" i="2"/>
  <c r="M73" i="2"/>
  <c r="K73" i="2"/>
  <c r="J73" i="2"/>
  <c r="H73" i="2"/>
  <c r="G73" i="2"/>
  <c r="E73" i="2"/>
  <c r="D73" i="2"/>
  <c r="Q70" i="2"/>
  <c r="P70" i="2"/>
  <c r="N70" i="2"/>
  <c r="M70" i="2"/>
  <c r="K70" i="2"/>
  <c r="J70" i="2"/>
  <c r="H70" i="2"/>
  <c r="G70" i="2"/>
  <c r="E70" i="2"/>
  <c r="D70" i="2"/>
  <c r="Q52" i="2"/>
  <c r="P52" i="2"/>
  <c r="N52" i="2"/>
  <c r="M52" i="2"/>
  <c r="K52" i="2"/>
  <c r="J52" i="2"/>
  <c r="H52" i="2"/>
  <c r="G52" i="2"/>
  <c r="E52" i="2"/>
  <c r="D52" i="2"/>
  <c r="Q40" i="2"/>
  <c r="P40" i="2"/>
  <c r="N40" i="2"/>
  <c r="M40" i="2"/>
  <c r="K40" i="2"/>
  <c r="J40" i="2"/>
  <c r="H40" i="2"/>
  <c r="G40" i="2"/>
  <c r="E40" i="2"/>
  <c r="D40" i="2"/>
  <c r="Q34" i="2"/>
  <c r="P34" i="2"/>
  <c r="N34" i="2"/>
  <c r="M34" i="2"/>
  <c r="K34" i="2"/>
  <c r="J34" i="2"/>
  <c r="H34" i="2"/>
  <c r="G34" i="2"/>
  <c r="E34" i="2"/>
  <c r="D34" i="2"/>
  <c r="Q31" i="2"/>
  <c r="P31" i="2"/>
  <c r="N31" i="2"/>
  <c r="M31" i="2"/>
  <c r="K31" i="2"/>
  <c r="J31" i="2"/>
  <c r="H31" i="2"/>
  <c r="G31" i="2"/>
  <c r="E31" i="2"/>
  <c r="D31" i="2"/>
  <c r="Q25" i="2"/>
  <c r="P25" i="2"/>
  <c r="N25" i="2"/>
  <c r="M25" i="2"/>
  <c r="K25" i="2"/>
  <c r="J25" i="2"/>
  <c r="H25" i="2"/>
  <c r="G25" i="2"/>
  <c r="E25" i="2"/>
  <c r="D25" i="2"/>
  <c r="Q16" i="2"/>
  <c r="P16" i="2"/>
  <c r="N16" i="2"/>
  <c r="M16" i="2"/>
  <c r="K16" i="2"/>
  <c r="J16" i="2"/>
  <c r="H16" i="2"/>
  <c r="G16" i="2"/>
  <c r="E16" i="2"/>
  <c r="D16" i="2"/>
  <c r="Q4" i="2"/>
  <c r="P4" i="2"/>
  <c r="N4" i="2"/>
  <c r="M4" i="2"/>
  <c r="K4" i="2"/>
  <c r="J4" i="2"/>
  <c r="H4" i="2"/>
  <c r="G4" i="2"/>
  <c r="E4" i="2" l="1"/>
  <c r="D4" i="2"/>
</calcChain>
</file>

<file path=xl/sharedStrings.xml><?xml version="1.0" encoding="utf-8"?>
<sst xmlns="http://schemas.openxmlformats.org/spreadsheetml/2006/main" count="371" uniqueCount="65">
  <si>
    <t>Iced tea RTD - peach flavour</t>
  </si>
  <si>
    <t xml:space="preserve">Iced tea RTD - plain rooibos </t>
  </si>
  <si>
    <t>Iced tea RTD - lemon flavour</t>
  </si>
  <si>
    <t>Iced tea RTD - berry flavour</t>
  </si>
  <si>
    <t>Instant applefruit tea (powder)</t>
  </si>
  <si>
    <t>Instant fruit punch tea (powder)</t>
  </si>
  <si>
    <t>Ice tea - lemon flavour (powder)</t>
  </si>
  <si>
    <t>Instant fruit tea lemon flavour (powder)</t>
  </si>
  <si>
    <t>Iced tea - lemon flavour (powder)</t>
  </si>
  <si>
    <t>Iced tea - peach flavour (powder)</t>
  </si>
  <si>
    <t>Rooibos plain (bag)</t>
  </si>
  <si>
    <t>Organic rooibos plain (bag)</t>
  </si>
  <si>
    <t>Green/unfermented rooibos (bag)</t>
  </si>
  <si>
    <t>Organic rooibos plain (leaves)</t>
  </si>
  <si>
    <t>Organic green rooibos (bag)</t>
  </si>
  <si>
    <t>Green rooibos (leaves)</t>
  </si>
  <si>
    <t>Rooibos superior (leaves)</t>
  </si>
  <si>
    <t>Rooibos (powder)</t>
  </si>
  <si>
    <t>ONE min</t>
  </si>
  <si>
    <t>FIVE min</t>
  </si>
  <si>
    <t>TEN min</t>
  </si>
  <si>
    <t>Plain</t>
  </si>
  <si>
    <t xml:space="preserve">Infusion time </t>
  </si>
  <si>
    <t>Honey flavoured (tea bag)</t>
  </si>
  <si>
    <t>Camomile flavoured (tea bag)</t>
  </si>
  <si>
    <t>Lemon flavoured (tea bag)</t>
  </si>
  <si>
    <t>Sample</t>
  </si>
  <si>
    <t>Tea</t>
  </si>
  <si>
    <t>Type</t>
  </si>
  <si>
    <t>Flavour</t>
  </si>
  <si>
    <r>
      <t>FRAP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</si>
  <si>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Polyphenols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</si>
  <si>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TEAC</t>
    </r>
    <r>
      <rPr>
        <b/>
        <vertAlign val="superscript"/>
        <sz val="12"/>
        <color theme="1"/>
        <rFont val="Calibri"/>
        <family val="2"/>
        <scheme val="minor"/>
      </rPr>
      <t>1</t>
    </r>
  </si>
  <si>
    <r>
      <t>Flavonols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</si>
  <si>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t>Flavanols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</si>
  <si>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Expressed as umol/L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</si>
  <si>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 xml:space="preserve"> Expressed as mg/L</t>
    </r>
  </si>
  <si>
    <t>Form</t>
  </si>
  <si>
    <t>Freshpak</t>
  </si>
  <si>
    <t>FRAP</t>
  </si>
  <si>
    <t>Polyphenols</t>
  </si>
  <si>
    <t>TEAC</t>
  </si>
  <si>
    <t>Flavonols</t>
  </si>
  <si>
    <t>Flavanols</t>
  </si>
  <si>
    <t>Vital</t>
  </si>
  <si>
    <t>Laager</t>
  </si>
  <si>
    <t>Soos jy agterna gedoen het…</t>
  </si>
  <si>
    <t>Average</t>
  </si>
  <si>
    <t>Samples</t>
  </si>
  <si>
    <t>SD</t>
  </si>
  <si>
    <t xml:space="preserve"> Samples </t>
  </si>
  <si>
    <r>
      <t>(n)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</si>
  <si>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r>
      <rPr>
        <vertAlign val="superscript"/>
        <sz val="10"/>
        <color theme="1"/>
        <rFont val="Calibri"/>
        <family val="2"/>
        <scheme val="minor"/>
      </rPr>
      <t xml:space="preserve">3 </t>
    </r>
    <r>
      <rPr>
        <sz val="10"/>
        <color theme="1"/>
        <rFont val="Calibri"/>
        <family val="2"/>
        <scheme val="minor"/>
      </rPr>
      <t>Amount of samples used for average</t>
    </r>
  </si>
  <si>
    <r>
      <rPr>
        <vertAlign val="superscript"/>
        <sz val="10"/>
        <color theme="1"/>
        <rFont val="Arial"/>
        <family val="2"/>
      </rPr>
      <t xml:space="preserve">3 </t>
    </r>
    <r>
      <rPr>
        <sz val="10"/>
        <color theme="1"/>
        <rFont val="Arial"/>
        <family val="2"/>
      </rPr>
      <t>Amount of samples used for average</t>
    </r>
  </si>
  <si>
    <r>
      <t>TEAC</t>
    </r>
    <r>
      <rPr>
        <b/>
        <vertAlign val="superscript"/>
        <sz val="12"/>
        <color theme="1"/>
        <rFont val="Calibri"/>
        <family val="2"/>
        <scheme val="minor"/>
      </rPr>
      <t>3</t>
    </r>
  </si>
  <si>
    <t>Readings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</si>
  <si>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Expressed as umol/L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</si>
  <si>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Expressed as mg/L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</si>
  <si>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Amount of samples used to calculate average</t>
    </r>
  </si>
  <si>
    <t>(minutes)</t>
  </si>
  <si>
    <t>Control</t>
  </si>
  <si>
    <t xml:space="preserve">Table 4.3: Effect of brewing time  </t>
  </si>
  <si>
    <t>Table 4.8: Effect of different commercial added flavourings</t>
  </si>
  <si>
    <t>Table 4.1: Effect of rooibos herbal tea types</t>
  </si>
  <si>
    <t>Table 4.2: Effect of rooibos herbal tea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</si>
</sst>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2" fontId="0" fillId="0" borderId="0" xfId="0" applyNumberFormat="1"/>
    <xf numFmtId="0" fontId="3" fillId="0" borderId="0" xfId="0" applyFont="1"/>
    <xf numFmtId="0" fontId="2" fillId="0" borderId="1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2" fontId="0" fillId="0" borderId="1" xfId="0" applyNumberFormat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9" fillId="0" borderId="0" xfId="0" applyFont="1"/>
    <xf numFmtId="1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0" fillId="5" borderId="1" xfId="0" applyNumberForma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top"/>
    </xf>
    <xf numFmtId="2" fontId="0" fillId="6" borderId="1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2" fontId="0" fillId="9" borderId="1" xfId="0" applyNumberFormat="1" applyFill="1" applyBorder="1" applyAlignment="1">
      <alignment horizontal="center"/>
    </xf>
    <xf numFmtId="2" fontId="0" fillId="10" borderId="1" xfId="0" applyNumberFormat="1" applyFill="1" applyBorder="1" applyAlignment="1">
      <alignment horizontal="center"/>
    </xf>
    <xf numFmtId="2" fontId="0" fillId="11" borderId="1" xfId="0" applyNumberFormat="1" applyFill="1" applyBorder="1" applyAlignment="1">
      <alignment horizontal="center"/>
    </xf>
    <xf numFmtId="2" fontId="0" fillId="5" borderId="2" xfId="0" applyNumberFormat="1" applyFill="1" applyBorder="1" applyAlignment="1">
      <alignment horizontal="center"/>
    </xf>
    <xf numFmtId="2" fontId="0" fillId="12" borderId="1" xfId="0" applyNumberFormat="1" applyFill="1" applyBorder="1" applyAlignment="1">
      <alignment horizontal="center"/>
    </xf>
    <xf numFmtId="2" fontId="0" fillId="12" borderId="2" xfId="0" applyNumberForma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top"/>
    </xf>
    <xf numFmtId="0" fontId="3" fillId="4" borderId="1" xfId="0" applyFont="1" applyFill="1" applyBorder="1" applyAlignment="1">
      <alignment horizontal="left"/>
    </xf>
    <xf numFmtId="2" fontId="0" fillId="4" borderId="1" xfId="0" applyNumberFormat="1" applyFill="1" applyBorder="1" applyAlignment="1">
      <alignment horizontal="center"/>
    </xf>
    <xf numFmtId="0" fontId="2" fillId="14" borderId="1" xfId="0" applyFont="1" applyFill="1" applyBorder="1" applyAlignment="1">
      <alignment horizontal="center" vertical="top"/>
    </xf>
    <xf numFmtId="0" fontId="3" fillId="14" borderId="2" xfId="0" applyFont="1" applyFill="1" applyBorder="1" applyAlignment="1">
      <alignment horizontal="left"/>
    </xf>
    <xf numFmtId="2" fontId="0" fillId="14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3" fillId="0" borderId="0" xfId="0" applyFont="1" applyFill="1"/>
    <xf numFmtId="1" fontId="0" fillId="0" borderId="4" xfId="0" applyNumberForma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vertical="top"/>
    </xf>
    <xf numFmtId="0" fontId="2" fillId="14" borderId="2" xfId="0" applyFont="1" applyFill="1" applyBorder="1" applyAlignment="1">
      <alignment horizontal="center" vertical="top"/>
    </xf>
    <xf numFmtId="0" fontId="2" fillId="4" borderId="2" xfId="0" applyFont="1" applyFill="1" applyBorder="1" applyAlignment="1">
      <alignment horizontal="center" vertical="top"/>
    </xf>
    <xf numFmtId="2" fontId="1" fillId="2" borderId="9" xfId="0" applyNumberFormat="1" applyFont="1" applyFill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2" fontId="0" fillId="13" borderId="8" xfId="0" applyNumberFormat="1" applyFill="1" applyBorder="1" applyAlignment="1">
      <alignment horizontal="center"/>
    </xf>
    <xf numFmtId="2" fontId="0" fillId="14" borderId="8" xfId="0" applyNumberFormat="1" applyFill="1" applyBorder="1" applyAlignment="1">
      <alignment horizontal="center"/>
    </xf>
    <xf numFmtId="2" fontId="0" fillId="4" borderId="8" xfId="0" applyNumberFormat="1" applyFill="1" applyBorder="1" applyAlignment="1">
      <alignment horizontal="center"/>
    </xf>
    <xf numFmtId="2" fontId="0" fillId="14" borderId="4" xfId="0" applyNumberFormat="1" applyFill="1" applyBorder="1" applyAlignment="1">
      <alignment horizontal="center"/>
    </xf>
    <xf numFmtId="2" fontId="0" fillId="0" borderId="4" xfId="0" applyNumberFormat="1" applyFill="1" applyBorder="1" applyAlignment="1">
      <alignment horizontal="center"/>
    </xf>
    <xf numFmtId="0" fontId="3" fillId="14" borderId="6" xfId="0" applyFont="1" applyFill="1" applyBorder="1" applyAlignment="1">
      <alignment horizontal="left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0" fillId="0" borderId="14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2" fontId="0" fillId="13" borderId="14" xfId="0" applyNumberFormat="1" applyFill="1" applyBorder="1" applyAlignment="1">
      <alignment horizontal="center"/>
    </xf>
    <xf numFmtId="2" fontId="0" fillId="13" borderId="15" xfId="0" applyNumberFormat="1" applyFill="1" applyBorder="1" applyAlignment="1">
      <alignment horizontal="center"/>
    </xf>
    <xf numFmtId="2" fontId="0" fillId="14" borderId="14" xfId="0" applyNumberFormat="1" applyFill="1" applyBorder="1" applyAlignment="1">
      <alignment horizontal="center"/>
    </xf>
    <xf numFmtId="2" fontId="0" fillId="14" borderId="15" xfId="0" applyNumberFormat="1" applyFill="1" applyBorder="1" applyAlignment="1">
      <alignment horizontal="center"/>
    </xf>
    <xf numFmtId="2" fontId="0" fillId="4" borderId="14" xfId="0" applyNumberFormat="1" applyFill="1" applyBorder="1" applyAlignment="1">
      <alignment horizontal="center"/>
    </xf>
    <xf numFmtId="2" fontId="0" fillId="4" borderId="15" xfId="0" applyNumberForma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20" xfId="0" applyNumberFormat="1" applyFill="1" applyBorder="1" applyAlignment="1">
      <alignment horizontal="center"/>
    </xf>
    <xf numFmtId="1" fontId="0" fillId="4" borderId="20" xfId="0" applyNumberFormat="1" applyFill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13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14" borderId="20" xfId="0" applyFont="1" applyFill="1" applyBorder="1" applyAlignment="1">
      <alignment horizontal="left"/>
    </xf>
    <xf numFmtId="0" fontId="3" fillId="4" borderId="20" xfId="0" applyFont="1" applyFill="1" applyBorder="1" applyAlignment="1">
      <alignment horizontal="left"/>
    </xf>
    <xf numFmtId="0" fontId="3" fillId="0" borderId="21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6" borderId="2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/>
    </xf>
    <xf numFmtId="0" fontId="2" fillId="9" borderId="2" xfId="0" applyFont="1" applyFill="1" applyBorder="1" applyAlignment="1">
      <alignment horizontal="center" vertical="top"/>
    </xf>
    <xf numFmtId="0" fontId="2" fillId="8" borderId="2" xfId="0" applyFont="1" applyFill="1" applyBorder="1" applyAlignment="1">
      <alignment horizontal="center" vertical="top"/>
    </xf>
    <xf numFmtId="0" fontId="2" fillId="8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10" borderId="5" xfId="0" applyFont="1" applyFill="1" applyBorder="1" applyAlignment="1">
      <alignment horizontal="center" vertical="top"/>
    </xf>
    <xf numFmtId="0" fontId="2" fillId="10" borderId="2" xfId="0" applyFont="1" applyFill="1" applyBorder="1" applyAlignment="1">
      <alignment horizontal="center" vertical="top"/>
    </xf>
    <xf numFmtId="0" fontId="2" fillId="10" borderId="6" xfId="0" applyFont="1" applyFill="1" applyBorder="1" applyAlignment="1">
      <alignment horizontal="center" vertical="top"/>
    </xf>
    <xf numFmtId="0" fontId="2" fillId="11" borderId="2" xfId="0" applyFont="1" applyFill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12" borderId="2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left"/>
    </xf>
    <xf numFmtId="2" fontId="0" fillId="4" borderId="4" xfId="0" applyNumberFormat="1" applyFill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0" borderId="20" xfId="0" applyFont="1" applyFill="1" applyBorder="1"/>
    <xf numFmtId="0" fontId="3" fillId="6" borderId="20" xfId="0" applyFont="1" applyFill="1" applyBorder="1"/>
    <xf numFmtId="0" fontId="3" fillId="7" borderId="20" xfId="0" applyFont="1" applyFill="1" applyBorder="1"/>
    <xf numFmtId="0" fontId="3" fillId="9" borderId="20" xfId="0" applyFont="1" applyFill="1" applyBorder="1"/>
    <xf numFmtId="0" fontId="3" fillId="8" borderId="20" xfId="0" applyFont="1" applyFill="1" applyBorder="1"/>
    <xf numFmtId="0" fontId="3" fillId="0" borderId="22" xfId="0" applyFont="1" applyFill="1" applyBorder="1"/>
    <xf numFmtId="0" fontId="3" fillId="10" borderId="22" xfId="0" applyFont="1" applyFill="1" applyBorder="1"/>
    <xf numFmtId="0" fontId="3" fillId="10" borderId="20" xfId="0" applyFont="1" applyFill="1" applyBorder="1"/>
    <xf numFmtId="0" fontId="3" fillId="10" borderId="19" xfId="0" applyFont="1" applyFill="1" applyBorder="1"/>
    <xf numFmtId="0" fontId="3" fillId="11" borderId="20" xfId="0" applyFont="1" applyFill="1" applyBorder="1"/>
    <xf numFmtId="0" fontId="3" fillId="5" borderId="20" xfId="0" applyFont="1" applyFill="1" applyBorder="1"/>
    <xf numFmtId="0" fontId="3" fillId="12" borderId="20" xfId="0" applyFont="1" applyFill="1" applyBorder="1"/>
    <xf numFmtId="2" fontId="0" fillId="6" borderId="14" xfId="0" applyNumberFormat="1" applyFill="1" applyBorder="1" applyAlignment="1">
      <alignment horizontal="center"/>
    </xf>
    <xf numFmtId="2" fontId="0" fillId="6" borderId="15" xfId="0" applyNumberFormat="1" applyFill="1" applyBorder="1" applyAlignment="1">
      <alignment horizontal="center"/>
    </xf>
    <xf numFmtId="2" fontId="0" fillId="7" borderId="14" xfId="0" applyNumberFormat="1" applyFill="1" applyBorder="1" applyAlignment="1">
      <alignment horizontal="center"/>
    </xf>
    <xf numFmtId="2" fontId="0" fillId="7" borderId="15" xfId="0" applyNumberFormat="1" applyFill="1" applyBorder="1" applyAlignment="1">
      <alignment horizontal="center"/>
    </xf>
    <xf numFmtId="2" fontId="0" fillId="9" borderId="14" xfId="0" applyNumberFormat="1" applyFill="1" applyBorder="1" applyAlignment="1">
      <alignment horizontal="center"/>
    </xf>
    <xf numFmtId="2" fontId="0" fillId="9" borderId="15" xfId="0" applyNumberFormat="1" applyFill="1" applyBorder="1" applyAlignment="1">
      <alignment horizontal="center"/>
    </xf>
    <xf numFmtId="2" fontId="0" fillId="8" borderId="14" xfId="0" applyNumberForma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2" fontId="0" fillId="10" borderId="14" xfId="0" applyNumberFormat="1" applyFill="1" applyBorder="1" applyAlignment="1">
      <alignment horizontal="center"/>
    </xf>
    <xf numFmtId="2" fontId="0" fillId="10" borderId="15" xfId="0" applyNumberFormat="1" applyFill="1" applyBorder="1" applyAlignment="1">
      <alignment horizontal="center"/>
    </xf>
    <xf numFmtId="2" fontId="0" fillId="11" borderId="14" xfId="0" applyNumberFormat="1" applyFill="1" applyBorder="1" applyAlignment="1">
      <alignment horizontal="center"/>
    </xf>
    <xf numFmtId="2" fontId="0" fillId="11" borderId="15" xfId="0" applyNumberFormat="1" applyFill="1" applyBorder="1" applyAlignment="1">
      <alignment horizontal="center"/>
    </xf>
    <xf numFmtId="2" fontId="0" fillId="5" borderId="14" xfId="0" applyNumberFormat="1" applyFill="1" applyBorder="1" applyAlignment="1">
      <alignment horizontal="center"/>
    </xf>
    <xf numFmtId="2" fontId="0" fillId="5" borderId="15" xfId="0" applyNumberFormat="1" applyFill="1" applyBorder="1" applyAlignment="1">
      <alignment horizontal="center"/>
    </xf>
    <xf numFmtId="2" fontId="0" fillId="5" borderId="24" xfId="0" applyNumberFormat="1" applyFill="1" applyBorder="1" applyAlignment="1">
      <alignment horizontal="center"/>
    </xf>
    <xf numFmtId="2" fontId="0" fillId="0" borderId="25" xfId="0" applyNumberFormat="1" applyFill="1" applyBorder="1" applyAlignment="1">
      <alignment horizontal="center"/>
    </xf>
    <xf numFmtId="2" fontId="0" fillId="12" borderId="24" xfId="0" applyNumberFormat="1" applyFill="1" applyBorder="1" applyAlignment="1">
      <alignment horizontal="center"/>
    </xf>
    <xf numFmtId="2" fontId="0" fillId="12" borderId="15" xfId="0" applyNumberFormat="1" applyFill="1" applyBorder="1" applyAlignment="1">
      <alignment horizontal="center"/>
    </xf>
    <xf numFmtId="2" fontId="0" fillId="12" borderId="14" xfId="0" applyNumberFormat="1" applyFill="1" applyBorder="1" applyAlignment="1">
      <alignment horizontal="center"/>
    </xf>
    <xf numFmtId="2" fontId="0" fillId="0" borderId="26" xfId="0" applyNumberForma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left" indent="2"/>
    </xf>
    <xf numFmtId="0" fontId="6" fillId="0" borderId="1" xfId="0" applyFont="1" applyFill="1" applyBorder="1" applyAlignment="1">
      <alignment horizontal="center" vertical="top"/>
    </xf>
    <xf numFmtId="0" fontId="6" fillId="12" borderId="2" xfId="0" applyFont="1" applyFill="1" applyBorder="1" applyAlignment="1">
      <alignment horizontal="center" vertical="top"/>
    </xf>
    <xf numFmtId="0" fontId="6" fillId="8" borderId="2" xfId="0" applyFont="1" applyFill="1" applyBorder="1" applyAlignment="1">
      <alignment horizontal="center" vertical="top"/>
    </xf>
    <xf numFmtId="0" fontId="6" fillId="8" borderId="6" xfId="0" applyFont="1" applyFill="1" applyBorder="1" applyAlignment="1">
      <alignment horizontal="center" vertical="top"/>
    </xf>
    <xf numFmtId="0" fontId="2" fillId="8" borderId="6" xfId="0" applyFont="1" applyFill="1" applyBorder="1" applyAlignment="1">
      <alignment horizontal="center" vertical="top"/>
    </xf>
    <xf numFmtId="0" fontId="6" fillId="4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2" fillId="15" borderId="2" xfId="0" applyFont="1" applyFill="1" applyBorder="1" applyAlignment="1">
      <alignment horizontal="center" vertical="top"/>
    </xf>
    <xf numFmtId="0" fontId="2" fillId="15" borderId="5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top"/>
    </xf>
    <xf numFmtId="2" fontId="0" fillId="8" borderId="8" xfId="0" applyNumberFormat="1" applyFill="1" applyBorder="1" applyAlignment="1">
      <alignment horizontal="center"/>
    </xf>
    <xf numFmtId="2" fontId="0" fillId="15" borderId="8" xfId="0" applyNumberFormat="1" applyFill="1" applyBorder="1" applyAlignment="1">
      <alignment horizontal="center"/>
    </xf>
    <xf numFmtId="0" fontId="5" fillId="0" borderId="4" xfId="0" applyFont="1" applyFill="1" applyBorder="1" applyAlignment="1">
      <alignment horizontal="left"/>
    </xf>
    <xf numFmtId="2" fontId="0" fillId="0" borderId="20" xfId="0" applyNumberFormat="1" applyFill="1" applyBorder="1" applyAlignment="1">
      <alignment horizontal="center"/>
    </xf>
    <xf numFmtId="2" fontId="0" fillId="15" borderId="14" xfId="0" applyNumberFormat="1" applyFill="1" applyBorder="1" applyAlignment="1">
      <alignment horizontal="center"/>
    </xf>
    <xf numFmtId="2" fontId="0" fillId="15" borderId="15" xfId="0" applyNumberFormat="1" applyFill="1" applyBorder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8" borderId="20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left"/>
    </xf>
    <xf numFmtId="0" fontId="3" fillId="8" borderId="20" xfId="0" applyFont="1" applyFill="1" applyBorder="1" applyAlignment="1">
      <alignment horizontal="left"/>
    </xf>
    <xf numFmtId="0" fontId="3" fillId="15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2" fontId="0" fillId="0" borderId="0" xfId="0" applyNumberFormat="1" applyFill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0" fontId="11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0" borderId="2" xfId="0" applyFont="1" applyBorder="1"/>
    <xf numFmtId="2" fontId="0" fillId="3" borderId="8" xfId="0" applyNumberFormat="1" applyFill="1" applyBorder="1" applyAlignment="1">
      <alignment horizontal="center"/>
    </xf>
    <xf numFmtId="2" fontId="0" fillId="5" borderId="8" xfId="0" applyNumberForma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4" xfId="0" applyFont="1" applyBorder="1"/>
    <xf numFmtId="0" fontId="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3" fillId="0" borderId="4" xfId="0" applyFont="1" applyBorder="1"/>
    <xf numFmtId="2" fontId="0" fillId="3" borderId="14" xfId="0" applyNumberFormat="1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2" fontId="0" fillId="0" borderId="14" xfId="0" applyNumberFormat="1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2" fontId="0" fillId="0" borderId="0" xfId="0" applyNumberFormat="1" applyFill="1" applyBorder="1"/>
    <xf numFmtId="2" fontId="8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2" fontId="0" fillId="0" borderId="0" xfId="0" applyNumberFormat="1" applyFill="1" applyBorder="1" applyAlignment="1">
      <alignment horizontal="left"/>
    </xf>
    <xf numFmtId="2" fontId="0" fillId="0" borderId="0" xfId="0" applyNumberFormat="1" applyBorder="1"/>
    <xf numFmtId="0" fontId="3" fillId="0" borderId="0" xfId="0" applyFont="1" applyBorder="1"/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center"/>
    </xf>
    <xf numFmtId="0" fontId="3" fillId="5" borderId="20" xfId="0" applyFont="1" applyFill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17" xfId="0" applyNumberFormat="1" applyFont="1" applyBorder="1" applyAlignment="1">
      <alignment horizontal="center"/>
    </xf>
    <xf numFmtId="0" fontId="2" fillId="14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2" fontId="1" fillId="2" borderId="10" xfId="0" applyNumberFormat="1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center"/>
    </xf>
    <xf numFmtId="2" fontId="1" fillId="2" borderId="11" xfId="0" applyNumberFormat="1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1"/>
  <sheetViews>
    <sheetView tabSelected="1" topLeftCell="B2" zoomScaleNormal="100" workbookViewId="0">
      <selection activeCell="P79" sqref="P79"/>
    </sheetView>
  </sheetViews>
  <sheetFormatPr defaultRowHeight="15" x14ac:dyDescent="0.25"/>
  <cols>
    <col min="1" max="1" width="11.140625" hidden="1" customWidth="1"/>
    <col min="2" max="2" width="38.140625" bestFit="1" customWidth="1"/>
    <col min="3" max="3" width="9.7109375" bestFit="1" customWidth="1"/>
    <col min="4" max="4" width="9" bestFit="1" customWidth="1"/>
    <col min="5" max="5" width="9.7109375" customWidth="1"/>
    <col min="6" max="6" width="14" hidden="1" customWidth="1"/>
    <col min="7" max="7" width="9" bestFit="1" customWidth="1"/>
    <col min="8" max="8" width="10" customWidth="1"/>
    <col min="9" max="9" width="9" hidden="1" customWidth="1"/>
    <col min="10" max="10" width="9" bestFit="1" customWidth="1"/>
    <col min="11" max="11" width="9" customWidth="1"/>
    <col min="12" max="12" width="11" hidden="1" customWidth="1"/>
    <col min="13" max="13" width="9" bestFit="1" customWidth="1"/>
    <col min="14" max="14" width="9.140625" customWidth="1"/>
    <col min="15" max="15" width="10.85546875" hidden="1" customWidth="1"/>
    <col min="16" max="16" width="9" bestFit="1" customWidth="1"/>
    <col min="17" max="17" width="5.5703125" bestFit="1" customWidth="1"/>
    <col min="18" max="18" width="9" bestFit="1" customWidth="1"/>
  </cols>
  <sheetData>
    <row r="1" spans="1:33" ht="16.5" thickBot="1" x14ac:dyDescent="0.3">
      <c r="A1" s="212" t="s">
        <v>62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18"/>
      <c r="Q1" s="8"/>
      <c r="R1" s="8"/>
    </row>
    <row r="2" spans="1:33" ht="18" x14ac:dyDescent="0.25">
      <c r="A2" s="80" t="s">
        <v>26</v>
      </c>
      <c r="B2" s="99" t="s">
        <v>29</v>
      </c>
      <c r="C2" s="213" t="s">
        <v>30</v>
      </c>
      <c r="D2" s="214"/>
      <c r="E2" s="215"/>
      <c r="F2" s="216" t="s">
        <v>31</v>
      </c>
      <c r="G2" s="217"/>
      <c r="H2" s="218"/>
      <c r="I2" s="216" t="s">
        <v>32</v>
      </c>
      <c r="J2" s="217"/>
      <c r="K2" s="218"/>
      <c r="L2" s="216" t="s">
        <v>33</v>
      </c>
      <c r="M2" s="217"/>
      <c r="N2" s="218"/>
      <c r="O2" s="216" t="s">
        <v>34</v>
      </c>
      <c r="P2" s="217"/>
      <c r="Q2" s="218"/>
      <c r="R2" s="66" t="s">
        <v>48</v>
      </c>
    </row>
    <row r="3" spans="1:33" ht="18" x14ac:dyDescent="0.25">
      <c r="A3" s="81"/>
      <c r="B3" s="100"/>
      <c r="C3" s="54" t="s">
        <v>55</v>
      </c>
      <c r="D3" s="9" t="s">
        <v>47</v>
      </c>
      <c r="E3" s="55" t="s">
        <v>49</v>
      </c>
      <c r="F3" s="54" t="s">
        <v>55</v>
      </c>
      <c r="G3" s="9" t="s">
        <v>47</v>
      </c>
      <c r="H3" s="55" t="s">
        <v>49</v>
      </c>
      <c r="I3" s="54" t="s">
        <v>55</v>
      </c>
      <c r="J3" s="9" t="s">
        <v>47</v>
      </c>
      <c r="K3" s="55" t="s">
        <v>49</v>
      </c>
      <c r="L3" s="54" t="s">
        <v>55</v>
      </c>
      <c r="M3" s="9" t="s">
        <v>47</v>
      </c>
      <c r="N3" s="55" t="s">
        <v>49</v>
      </c>
      <c r="O3" s="54" t="s">
        <v>55</v>
      </c>
      <c r="P3" s="9" t="s">
        <v>47</v>
      </c>
      <c r="Q3" s="55" t="s">
        <v>49</v>
      </c>
      <c r="R3" s="67" t="s">
        <v>51</v>
      </c>
    </row>
    <row r="4" spans="1:33" x14ac:dyDescent="0.25">
      <c r="A4" s="82">
        <v>627</v>
      </c>
      <c r="B4" s="74" t="s">
        <v>24</v>
      </c>
      <c r="C4" s="56">
        <v>1215.66155234657</v>
      </c>
      <c r="D4" s="38">
        <f>SUM(C4:C15)/12</f>
        <v>1310.6080776173283</v>
      </c>
      <c r="E4" s="57">
        <f>STDEV(C4:C15)</f>
        <v>185.47195051021046</v>
      </c>
      <c r="F4" s="56">
        <v>140.38461538461536</v>
      </c>
      <c r="G4" s="38">
        <f>SUM(F4:F15)/12</f>
        <v>176.53846153846152</v>
      </c>
      <c r="H4" s="57">
        <f>STDEV(F4:F15)</f>
        <v>46.225375806776114</v>
      </c>
      <c r="I4" s="56">
        <v>1327.9696969696965</v>
      </c>
      <c r="J4" s="38">
        <f>SUM(I4:I15)/12</f>
        <v>1298.8636363636363</v>
      </c>
      <c r="K4" s="57">
        <f>STDEV(I4:I15)</f>
        <v>108.16116624261154</v>
      </c>
      <c r="L4" s="56">
        <v>17.937263647823137</v>
      </c>
      <c r="M4" s="38">
        <f>SUM(L4:L15)/12</f>
        <v>16.964632017841556</v>
      </c>
      <c r="N4" s="57">
        <f>STDEV(L4:L15)</f>
        <v>4.0659925946679207</v>
      </c>
      <c r="O4" s="56">
        <v>-1</v>
      </c>
      <c r="P4" s="38">
        <f>O4:O15/12</f>
        <v>-8.3333333333333329E-2</v>
      </c>
      <c r="Q4" s="133">
        <f>STDEV(O4:O15)</f>
        <v>1.5149103092454868</v>
      </c>
      <c r="R4" s="135">
        <v>4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idden="1" x14ac:dyDescent="0.25">
      <c r="A5" s="83"/>
      <c r="B5" s="76" t="s">
        <v>24</v>
      </c>
      <c r="C5" s="56">
        <v>1475.2355595667866</v>
      </c>
      <c r="D5" s="38"/>
      <c r="E5" s="57"/>
      <c r="F5" s="56">
        <v>182</v>
      </c>
      <c r="G5" s="38"/>
      <c r="H5" s="57"/>
      <c r="I5" s="56">
        <v>1439.5454545454547</v>
      </c>
      <c r="J5" s="38"/>
      <c r="K5" s="57"/>
      <c r="L5" s="56">
        <v>23.148210995830507</v>
      </c>
      <c r="M5" s="38"/>
      <c r="N5" s="57"/>
      <c r="O5" s="56">
        <v>1</v>
      </c>
      <c r="P5" s="38"/>
      <c r="Q5" s="133"/>
      <c r="R5" s="136"/>
    </row>
    <row r="6" spans="1:33" hidden="1" x14ac:dyDescent="0.25">
      <c r="A6" s="83"/>
      <c r="B6" s="76" t="s">
        <v>24</v>
      </c>
      <c r="C6" s="56">
        <v>1460.9485559566783</v>
      </c>
      <c r="D6" s="38"/>
      <c r="E6" s="57"/>
      <c r="F6" s="56">
        <v>210.69230769230768</v>
      </c>
      <c r="G6" s="38"/>
      <c r="H6" s="57"/>
      <c r="I6" s="56">
        <v>1359.7575757575755</v>
      </c>
      <c r="J6" s="38"/>
      <c r="K6" s="57"/>
      <c r="L6" s="56">
        <v>14.54273732182682</v>
      </c>
      <c r="M6" s="38"/>
      <c r="N6" s="57"/>
      <c r="O6" s="56">
        <v>0</v>
      </c>
      <c r="P6" s="38"/>
      <c r="Q6" s="133"/>
      <c r="R6" s="136"/>
    </row>
    <row r="7" spans="1:33" hidden="1" x14ac:dyDescent="0.25">
      <c r="A7" s="83">
        <v>630</v>
      </c>
      <c r="B7" s="76" t="s">
        <v>24</v>
      </c>
      <c r="C7" s="56">
        <v>1430.95036101083</v>
      </c>
      <c r="D7" s="38"/>
      <c r="E7" s="57"/>
      <c r="F7" s="56">
        <v>216.61538461538458</v>
      </c>
      <c r="G7" s="38"/>
      <c r="H7" s="57"/>
      <c r="I7" s="56">
        <v>1409.5454545454545</v>
      </c>
      <c r="J7" s="38"/>
      <c r="K7" s="57"/>
      <c r="L7" s="56">
        <v>13.148210995830507</v>
      </c>
      <c r="M7" s="38"/>
      <c r="N7" s="57"/>
      <c r="O7" s="56">
        <v>1.7479412327980106</v>
      </c>
      <c r="P7" s="38"/>
      <c r="Q7" s="133"/>
      <c r="R7" s="136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idden="1" x14ac:dyDescent="0.25">
      <c r="A8" s="83"/>
      <c r="B8" s="76" t="s">
        <v>24</v>
      </c>
      <c r="C8" s="56">
        <v>1564.6651624548736</v>
      </c>
      <c r="D8" s="38"/>
      <c r="E8" s="57"/>
      <c r="F8" s="56">
        <v>276.69230769230774</v>
      </c>
      <c r="G8" s="38"/>
      <c r="H8" s="57"/>
      <c r="I8" s="56">
        <v>1401.5151515151522</v>
      </c>
      <c r="J8" s="38"/>
      <c r="K8" s="57"/>
      <c r="L8" s="56">
        <v>19.937263647823137</v>
      </c>
      <c r="M8" s="38"/>
      <c r="N8" s="57"/>
      <c r="O8" s="56">
        <v>3.4731471095182096</v>
      </c>
      <c r="P8" s="38"/>
      <c r="Q8" s="133"/>
      <c r="R8" s="136"/>
    </row>
    <row r="9" spans="1:33" hidden="1" x14ac:dyDescent="0.25">
      <c r="A9" s="83"/>
      <c r="B9" s="76" t="s">
        <v>24</v>
      </c>
      <c r="C9" s="56">
        <v>1536.8077617328518</v>
      </c>
      <c r="D9" s="38"/>
      <c r="E9" s="57"/>
      <c r="F9" s="56">
        <v>185.15384615384613</v>
      </c>
      <c r="G9" s="38"/>
      <c r="H9" s="57"/>
      <c r="I9" s="56">
        <v>1398.0303030303035</v>
      </c>
      <c r="J9" s="38"/>
      <c r="K9" s="57"/>
      <c r="L9" s="56">
        <v>22.54273732182682</v>
      </c>
      <c r="M9" s="38"/>
      <c r="N9" s="57"/>
      <c r="O9" s="56">
        <v>2.6105441711581099</v>
      </c>
      <c r="P9" s="38"/>
      <c r="Q9" s="133"/>
      <c r="R9" s="136"/>
    </row>
    <row r="10" spans="1:33" hidden="1" x14ac:dyDescent="0.25">
      <c r="A10" s="83">
        <v>636</v>
      </c>
      <c r="B10" s="76" t="s">
        <v>24</v>
      </c>
      <c r="C10" s="56">
        <v>983.8005415162454</v>
      </c>
      <c r="D10" s="38"/>
      <c r="E10" s="57"/>
      <c r="F10" s="56">
        <v>105.92307692307691</v>
      </c>
      <c r="G10" s="38"/>
      <c r="H10" s="57"/>
      <c r="I10" s="56">
        <v>1132.242424242424</v>
      </c>
      <c r="J10" s="38"/>
      <c r="K10" s="57"/>
      <c r="L10" s="56">
        <v>12.413895083874724</v>
      </c>
      <c r="M10" s="38"/>
      <c r="N10" s="57"/>
      <c r="O10" s="56">
        <v>0.121205876720199</v>
      </c>
      <c r="P10" s="38"/>
      <c r="Q10" s="133"/>
      <c r="R10" s="136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idden="1" x14ac:dyDescent="0.25">
      <c r="A11" s="83"/>
      <c r="B11" s="76" t="s">
        <v>24</v>
      </c>
      <c r="C11" s="56">
        <v>1149.3727436823103</v>
      </c>
      <c r="D11" s="38"/>
      <c r="E11" s="57"/>
      <c r="F11" s="56">
        <v>166.30769230769229</v>
      </c>
      <c r="G11" s="38"/>
      <c r="H11" s="57"/>
      <c r="I11" s="56">
        <v>1257.121212121212</v>
      </c>
      <c r="J11" s="38"/>
      <c r="K11" s="57"/>
      <c r="L11" s="56">
        <v>14.413895083874724</v>
      </c>
      <c r="M11" s="38"/>
      <c r="N11" s="57"/>
      <c r="O11" s="56">
        <v>0.16145651999999999</v>
      </c>
      <c r="P11" s="38"/>
      <c r="Q11" s="133"/>
      <c r="R11" s="136"/>
    </row>
    <row r="12" spans="1:33" hidden="1" x14ac:dyDescent="0.25">
      <c r="A12" s="83"/>
      <c r="B12" s="76" t="s">
        <v>24</v>
      </c>
      <c r="C12" s="56">
        <v>1138.5866425992779</v>
      </c>
      <c r="D12" s="38"/>
      <c r="E12" s="57"/>
      <c r="F12" s="56">
        <v>131.61538461538458</v>
      </c>
      <c r="G12" s="38"/>
      <c r="H12" s="57"/>
      <c r="I12" s="56">
        <v>1265.181818181818</v>
      </c>
      <c r="J12" s="38"/>
      <c r="K12" s="57"/>
      <c r="L12" s="56">
        <v>13.413895083874724</v>
      </c>
      <c r="M12" s="38"/>
      <c r="N12" s="57"/>
      <c r="O12" s="56">
        <v>0.14373970616399001</v>
      </c>
      <c r="P12" s="38"/>
      <c r="Q12" s="133"/>
      <c r="R12" s="136"/>
    </row>
    <row r="13" spans="1:33" hidden="1" x14ac:dyDescent="0.25">
      <c r="A13" s="83">
        <v>639</v>
      </c>
      <c r="B13" s="76" t="s">
        <v>24</v>
      </c>
      <c r="C13" s="56">
        <v>1180.2319494584835</v>
      </c>
      <c r="D13" s="38"/>
      <c r="E13" s="57"/>
      <c r="F13" s="56">
        <v>131.69230769230768</v>
      </c>
      <c r="G13" s="38"/>
      <c r="H13" s="57"/>
      <c r="I13" s="56">
        <v>1139.8181818181822</v>
      </c>
      <c r="J13" s="38"/>
      <c r="K13" s="57"/>
      <c r="L13" s="56">
        <v>12.359158343837876</v>
      </c>
      <c r="M13" s="38"/>
      <c r="N13" s="57"/>
      <c r="O13" s="56">
        <v>-1.8243823698394013</v>
      </c>
      <c r="P13" s="38"/>
      <c r="Q13" s="133"/>
      <c r="R13" s="136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idden="1" x14ac:dyDescent="0.25">
      <c r="A14" s="83"/>
      <c r="B14" s="76" t="s">
        <v>24</v>
      </c>
      <c r="C14" s="56">
        <v>1364.9467509025269</v>
      </c>
      <c r="D14" s="38"/>
      <c r="E14" s="57"/>
      <c r="F14" s="56">
        <v>186.69230769230768</v>
      </c>
      <c r="G14" s="38"/>
      <c r="H14" s="57"/>
      <c r="I14" s="56">
        <v>1281.1515151515159</v>
      </c>
      <c r="J14" s="38"/>
      <c r="K14" s="57"/>
      <c r="L14" s="56">
        <v>21.359158343837876</v>
      </c>
      <c r="M14" s="38"/>
      <c r="N14" s="57"/>
      <c r="O14" s="56">
        <v>0.17561763016059861</v>
      </c>
      <c r="P14" s="38"/>
      <c r="Q14" s="133"/>
      <c r="R14" s="136"/>
    </row>
    <row r="15" spans="1:33" hidden="1" x14ac:dyDescent="0.25">
      <c r="A15" s="83"/>
      <c r="B15" s="76" t="s">
        <v>24</v>
      </c>
      <c r="C15" s="56">
        <v>1226.0893501805053</v>
      </c>
      <c r="D15" s="38"/>
      <c r="E15" s="57"/>
      <c r="F15" s="56">
        <v>184.69230769230768</v>
      </c>
      <c r="G15" s="38"/>
      <c r="H15" s="57"/>
      <c r="I15" s="56">
        <v>1174.484848484849</v>
      </c>
      <c r="J15" s="38"/>
      <c r="K15" s="57"/>
      <c r="L15" s="56">
        <v>18.359158343837876</v>
      </c>
      <c r="M15" s="38"/>
      <c r="N15" s="57"/>
      <c r="O15" s="56">
        <v>-0.82438236983940139</v>
      </c>
      <c r="P15" s="38"/>
      <c r="Q15" s="133"/>
      <c r="R15" s="137"/>
    </row>
    <row r="16" spans="1:33" x14ac:dyDescent="0.25">
      <c r="A16" s="83">
        <v>626</v>
      </c>
      <c r="B16" s="76" t="s">
        <v>23</v>
      </c>
      <c r="C16" s="56">
        <v>1727.0270758122745</v>
      </c>
      <c r="D16" s="38">
        <f>SUM(C16:C24)/9</f>
        <v>1971.9938327316486</v>
      </c>
      <c r="E16" s="57">
        <f>STDEV(C16:C24)</f>
        <v>425.66289674420176</v>
      </c>
      <c r="F16" s="56">
        <v>265.69230769230768</v>
      </c>
      <c r="G16" s="38">
        <f>SUM(F16:F24)/9</f>
        <v>331.02564102564105</v>
      </c>
      <c r="H16" s="57">
        <f>STDEV(F16:F24)</f>
        <v>83.177458755184446</v>
      </c>
      <c r="I16" s="56">
        <v>1238.5757575757577</v>
      </c>
      <c r="J16" s="38">
        <f>SUM(I16:I24)/9</f>
        <v>1246.969696969697</v>
      </c>
      <c r="K16" s="57">
        <f>STDEV(I16:I24)</f>
        <v>104.10647076124437</v>
      </c>
      <c r="L16" s="56">
        <v>20.304421603801032</v>
      </c>
      <c r="M16" s="38">
        <f>SUM(L16:L24)/9</f>
        <v>21.041404053136819</v>
      </c>
      <c r="N16" s="57">
        <f>STDEV(L16:L24)</f>
        <v>5.4068247892204866</v>
      </c>
      <c r="O16" s="56">
        <v>6.1446472052748202</v>
      </c>
      <c r="P16" s="38">
        <f>SUM(O16:O24)/9</f>
        <v>7.556838390194522</v>
      </c>
      <c r="Q16" s="133">
        <f>STDEV(O16:O24)</f>
        <v>3.21534415085809</v>
      </c>
      <c r="R16" s="137">
        <v>3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idden="1" x14ac:dyDescent="0.25">
      <c r="A17" s="83"/>
      <c r="B17" s="76" t="s">
        <v>23</v>
      </c>
      <c r="C17" s="56">
        <v>1790.4548736462093</v>
      </c>
      <c r="D17" s="38"/>
      <c r="E17" s="57"/>
      <c r="F17" s="56">
        <v>361.38461538461536</v>
      </c>
      <c r="G17" s="38"/>
      <c r="H17" s="57"/>
      <c r="I17" s="56">
        <v>1313.939393939394</v>
      </c>
      <c r="J17" s="38"/>
      <c r="K17" s="57"/>
      <c r="L17" s="56">
        <v>22.304421603801032</v>
      </c>
      <c r="M17" s="38"/>
      <c r="N17" s="57"/>
      <c r="O17" s="56">
        <v>8.1446472052748202</v>
      </c>
      <c r="P17" s="38"/>
      <c r="Q17" s="133"/>
      <c r="R17" s="137"/>
    </row>
    <row r="18" spans="1:33" hidden="1" x14ac:dyDescent="0.25">
      <c r="A18" s="83"/>
      <c r="B18" s="76" t="s">
        <v>23</v>
      </c>
      <c r="C18" s="56">
        <v>1871.2409747292418</v>
      </c>
      <c r="D18" s="38"/>
      <c r="E18" s="57"/>
      <c r="F18" s="56">
        <v>307.53846153846155</v>
      </c>
      <c r="G18" s="38"/>
      <c r="H18" s="57"/>
      <c r="I18" s="56">
        <v>1274.757575757576</v>
      </c>
      <c r="J18" s="38"/>
      <c r="K18" s="57"/>
      <c r="L18" s="56">
        <v>21.304421603801032</v>
      </c>
      <c r="M18" s="38"/>
      <c r="N18" s="57"/>
      <c r="O18" s="56">
        <v>7.1446472052748202</v>
      </c>
      <c r="P18" s="38"/>
      <c r="Q18" s="133"/>
      <c r="R18" s="137"/>
    </row>
    <row r="19" spans="1:33" hidden="1" x14ac:dyDescent="0.25">
      <c r="A19" s="83">
        <v>629</v>
      </c>
      <c r="B19" s="76" t="s">
        <v>23</v>
      </c>
      <c r="C19" s="56">
        <v>2455.4675090252704</v>
      </c>
      <c r="D19" s="38"/>
      <c r="E19" s="57"/>
      <c r="F19" s="56">
        <v>397.38461538461547</v>
      </c>
      <c r="G19" s="38"/>
      <c r="H19" s="57"/>
      <c r="I19" s="56">
        <v>1213.5757575757577</v>
      </c>
      <c r="J19" s="38"/>
      <c r="K19" s="57"/>
      <c r="L19" s="56">
        <v>24.038737515756814</v>
      </c>
      <c r="M19" s="38"/>
      <c r="N19" s="57"/>
      <c r="O19" s="56">
        <v>9.716970807912233</v>
      </c>
      <c r="P19" s="38"/>
      <c r="Q19" s="133"/>
      <c r="R19" s="137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idden="1" x14ac:dyDescent="0.25">
      <c r="A20" s="83"/>
      <c r="B20" s="76" t="s">
        <v>23</v>
      </c>
      <c r="C20" s="56">
        <v>2572.9666064981948</v>
      </c>
      <c r="D20" s="38"/>
      <c r="E20" s="57"/>
      <c r="F20" s="56">
        <v>429.5384615384616</v>
      </c>
      <c r="G20" s="38"/>
      <c r="H20" s="57"/>
      <c r="I20" s="56">
        <v>1303.8484848484848</v>
      </c>
      <c r="J20" s="38"/>
      <c r="K20" s="57"/>
      <c r="L20" s="56">
        <v>29.827790167749448</v>
      </c>
      <c r="M20" s="38"/>
      <c r="N20" s="57"/>
      <c r="O20" s="56">
        <v>12.816147301031435</v>
      </c>
      <c r="P20" s="38"/>
      <c r="Q20" s="133"/>
      <c r="R20" s="137"/>
    </row>
    <row r="21" spans="1:33" hidden="1" x14ac:dyDescent="0.25">
      <c r="A21" s="83"/>
      <c r="B21" s="76" t="s">
        <v>23</v>
      </c>
      <c r="C21" s="56">
        <v>2536.7170577617326</v>
      </c>
      <c r="D21" s="38"/>
      <c r="E21" s="57"/>
      <c r="F21" s="56">
        <v>458.46153846153857</v>
      </c>
      <c r="G21" s="38"/>
      <c r="H21" s="57"/>
      <c r="I21" s="56">
        <v>1296.2121212121212</v>
      </c>
      <c r="J21" s="38"/>
      <c r="K21" s="57"/>
      <c r="L21" s="56">
        <v>25.433263841753131</v>
      </c>
      <c r="M21" s="38"/>
      <c r="N21" s="57"/>
      <c r="O21" s="56">
        <v>11.266559054471834</v>
      </c>
      <c r="P21" s="38"/>
      <c r="Q21" s="133"/>
      <c r="R21" s="137"/>
    </row>
    <row r="22" spans="1:33" hidden="1" x14ac:dyDescent="0.25">
      <c r="A22" s="83">
        <v>637</v>
      </c>
      <c r="B22" s="76" t="s">
        <v>23</v>
      </c>
      <c r="C22" s="56">
        <v>1527.2373646209385</v>
      </c>
      <c r="D22" s="38"/>
      <c r="E22" s="57"/>
      <c r="F22" s="56">
        <v>244.30769230769232</v>
      </c>
      <c r="G22" s="38"/>
      <c r="H22" s="57"/>
      <c r="I22" s="56">
        <v>1022.8787878787878</v>
      </c>
      <c r="J22" s="38"/>
      <c r="K22" s="57"/>
      <c r="L22" s="56">
        <v>10.992000387859987</v>
      </c>
      <c r="M22" s="38"/>
      <c r="N22" s="57"/>
      <c r="O22" s="56">
        <v>3.3967059724768127</v>
      </c>
      <c r="P22" s="38"/>
      <c r="Q22" s="133"/>
      <c r="R22" s="137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idden="1" x14ac:dyDescent="0.25">
      <c r="A23" s="83"/>
      <c r="B23" s="76" t="s">
        <v>23</v>
      </c>
      <c r="C23" s="56">
        <v>1685.8095667870034</v>
      </c>
      <c r="D23" s="38"/>
      <c r="E23" s="57"/>
      <c r="F23" s="56">
        <v>278.84615384615387</v>
      </c>
      <c r="G23" s="38"/>
      <c r="H23" s="57"/>
      <c r="I23" s="56">
        <v>1385.0000000000009</v>
      </c>
      <c r="J23" s="38"/>
      <c r="K23" s="57"/>
      <c r="L23" s="56">
        <v>16.781053039852615</v>
      </c>
      <c r="M23" s="38"/>
      <c r="N23" s="57"/>
      <c r="O23" s="56">
        <v>5.1219118491970121</v>
      </c>
      <c r="P23" s="38"/>
      <c r="Q23" s="133"/>
      <c r="R23" s="137"/>
    </row>
    <row r="24" spans="1:33" hidden="1" x14ac:dyDescent="0.25">
      <c r="A24" s="83"/>
      <c r="B24" s="76" t="s">
        <v>23</v>
      </c>
      <c r="C24" s="56">
        <v>1581.0234657039709</v>
      </c>
      <c r="D24" s="38"/>
      <c r="E24" s="57"/>
      <c r="F24" s="56">
        <v>236.07692307692309</v>
      </c>
      <c r="G24" s="38"/>
      <c r="H24" s="57"/>
      <c r="I24" s="56">
        <v>1173.9393939393944</v>
      </c>
      <c r="J24" s="38"/>
      <c r="K24" s="57"/>
      <c r="L24" s="56">
        <v>18.386526713856302</v>
      </c>
      <c r="M24" s="38"/>
      <c r="N24" s="57"/>
      <c r="O24" s="56">
        <v>4.2593089108369124</v>
      </c>
      <c r="P24" s="38"/>
      <c r="Q24" s="133"/>
      <c r="R24" s="137"/>
    </row>
    <row r="25" spans="1:33" x14ac:dyDescent="0.25">
      <c r="A25" s="83">
        <v>614</v>
      </c>
      <c r="B25" s="101" t="s">
        <v>6</v>
      </c>
      <c r="C25" s="56">
        <v>2279.1074007220213</v>
      </c>
      <c r="D25" s="38">
        <f>SUM(C25:C30)/6</f>
        <v>2733.8097924187728</v>
      </c>
      <c r="E25" s="57">
        <f>STDEV(C25:C30)</f>
        <v>269.25602753330713</v>
      </c>
      <c r="F25" s="56">
        <v>311.46153846153845</v>
      </c>
      <c r="G25" s="38">
        <f>SUM(F25:F29)/6</f>
        <v>300.43589743589746</v>
      </c>
      <c r="H25" s="57">
        <f>STDEV(F25:F30)</f>
        <v>42.114608352522204</v>
      </c>
      <c r="I25" s="56">
        <v>1013.8181818181824</v>
      </c>
      <c r="J25" s="38">
        <f>SUM(I25:I30)/6</f>
        <v>1112.8787878787882</v>
      </c>
      <c r="K25" s="57">
        <f>STDEV(I25:I30)</f>
        <v>90.580795099023632</v>
      </c>
      <c r="L25" s="56">
        <v>7.0467371278968294</v>
      </c>
      <c r="M25" s="38">
        <f>SUM(L25:L30)/6</f>
        <v>10.257684475904201</v>
      </c>
      <c r="N25" s="57">
        <f>STDEV(L25:L30)</f>
        <v>3.6258964278009871</v>
      </c>
      <c r="O25" s="56">
        <v>-2.6487647396788043</v>
      </c>
      <c r="P25" s="38">
        <f>SUM(O25:O30)/6</f>
        <v>-1.9235588629586051</v>
      </c>
      <c r="Q25" s="133">
        <f>STDEV(O25:O30)</f>
        <v>0.92712372371538554</v>
      </c>
      <c r="R25" s="137">
        <v>2</v>
      </c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idden="1" x14ac:dyDescent="0.25">
      <c r="A26" s="84"/>
      <c r="B26" s="102" t="s">
        <v>6</v>
      </c>
      <c r="C26" s="113">
        <v>2844.6850180505417</v>
      </c>
      <c r="D26" s="22"/>
      <c r="E26" s="114"/>
      <c r="F26" s="113">
        <v>393.30769230769232</v>
      </c>
      <c r="G26" s="22"/>
      <c r="H26" s="114"/>
      <c r="I26" s="113">
        <v>1073.0000000000002</v>
      </c>
      <c r="J26" s="22"/>
      <c r="K26" s="114"/>
      <c r="L26" s="113">
        <v>13.046737127896829</v>
      </c>
      <c r="M26" s="22"/>
      <c r="N26" s="114"/>
      <c r="O26" s="113">
        <v>-0.37397061639900331</v>
      </c>
      <c r="P26" s="22"/>
      <c r="Q26" s="133"/>
      <c r="R26" s="137"/>
    </row>
    <row r="27" spans="1:33" hidden="1" x14ac:dyDescent="0.25">
      <c r="A27" s="84"/>
      <c r="B27" s="102" t="s">
        <v>6</v>
      </c>
      <c r="C27" s="113">
        <v>2548.3962093862815</v>
      </c>
      <c r="D27" s="22"/>
      <c r="E27" s="114"/>
      <c r="F27" s="113">
        <v>391.38461538461536</v>
      </c>
      <c r="G27" s="22"/>
      <c r="H27" s="114"/>
      <c r="I27" s="113">
        <v>1035.9090909090914</v>
      </c>
      <c r="J27" s="22"/>
      <c r="K27" s="114"/>
      <c r="L27" s="113">
        <v>13.046737127896829</v>
      </c>
      <c r="M27" s="22"/>
      <c r="N27" s="114"/>
      <c r="O27" s="113">
        <v>-1.5113676780389038</v>
      </c>
      <c r="P27" s="22"/>
      <c r="Q27" s="133"/>
      <c r="R27" s="137"/>
    </row>
    <row r="28" spans="1:33" hidden="1" x14ac:dyDescent="0.25">
      <c r="A28" s="84">
        <v>624</v>
      </c>
      <c r="B28" s="102" t="s">
        <v>8</v>
      </c>
      <c r="C28" s="113">
        <v>2808.3303249097471</v>
      </c>
      <c r="D28" s="22"/>
      <c r="E28" s="114"/>
      <c r="F28" s="113">
        <v>307.23076923076928</v>
      </c>
      <c r="G28" s="22"/>
      <c r="H28" s="114"/>
      <c r="I28" s="113">
        <v>1113.9393939393944</v>
      </c>
      <c r="J28" s="22"/>
      <c r="K28" s="114"/>
      <c r="L28" s="113">
        <v>7.4686318239115721</v>
      </c>
      <c r="M28" s="22"/>
      <c r="N28" s="114"/>
      <c r="O28" s="113">
        <v>-2.9235588629586058</v>
      </c>
      <c r="P28" s="22"/>
      <c r="Q28" s="133"/>
      <c r="R28" s="137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idden="1" x14ac:dyDescent="0.25">
      <c r="A29" s="84"/>
      <c r="B29" s="102" t="s">
        <v>8</v>
      </c>
      <c r="C29" s="113">
        <v>2953.1164259927791</v>
      </c>
      <c r="D29" s="22"/>
      <c r="E29" s="114"/>
      <c r="F29" s="113">
        <v>399.23076923076928</v>
      </c>
      <c r="G29" s="22"/>
      <c r="H29" s="114"/>
      <c r="I29" s="113">
        <v>1202.7575757575755</v>
      </c>
      <c r="J29" s="22"/>
      <c r="K29" s="114"/>
      <c r="L29" s="113">
        <v>14.468631823911572</v>
      </c>
      <c r="M29" s="22"/>
      <c r="N29" s="114"/>
      <c r="O29" s="113">
        <v>-1.7479412327980066</v>
      </c>
      <c r="P29" s="22"/>
      <c r="Q29" s="133"/>
      <c r="R29" s="137"/>
    </row>
    <row r="30" spans="1:33" hidden="1" x14ac:dyDescent="0.25">
      <c r="A30" s="84"/>
      <c r="B30" s="102" t="s">
        <v>8</v>
      </c>
      <c r="C30" s="113">
        <v>2969.2233754512631</v>
      </c>
      <c r="D30" s="22"/>
      <c r="E30" s="114"/>
      <c r="F30" s="113">
        <v>371.23076923076928</v>
      </c>
      <c r="G30" s="22"/>
      <c r="H30" s="114"/>
      <c r="I30" s="113">
        <v>1237.848484848485</v>
      </c>
      <c r="J30" s="22"/>
      <c r="K30" s="114"/>
      <c r="L30" s="113">
        <v>6.4686318239115721</v>
      </c>
      <c r="M30" s="22"/>
      <c r="N30" s="114"/>
      <c r="O30" s="113">
        <v>-2.3357500478783062</v>
      </c>
      <c r="P30" s="22"/>
      <c r="Q30" s="133"/>
      <c r="R30" s="137"/>
    </row>
    <row r="31" spans="1:33" x14ac:dyDescent="0.25">
      <c r="A31" s="83">
        <v>625</v>
      </c>
      <c r="B31" s="101" t="s">
        <v>9</v>
      </c>
      <c r="C31" s="56">
        <v>2261.8203971119133</v>
      </c>
      <c r="D31" s="38">
        <f>SUM(C31:C33)/3</f>
        <v>2394.8578519855591</v>
      </c>
      <c r="E31" s="57">
        <f>STDEV(C31:C33)</f>
        <v>146.51915682334828</v>
      </c>
      <c r="F31" s="56">
        <v>284.99999999999994</v>
      </c>
      <c r="G31" s="38">
        <f>SUM(F31:F33)/3</f>
        <v>298.46153846153845</v>
      </c>
      <c r="H31" s="57">
        <f>STDEV(F31:F33)</f>
        <v>16.538461538461554</v>
      </c>
      <c r="I31" s="56">
        <v>1798.8484848484852</v>
      </c>
      <c r="J31" s="38">
        <f>SUM(I31:I33)/3</f>
        <v>1654.545454545455</v>
      </c>
      <c r="K31" s="57">
        <f>STDEV(I31:I33)</f>
        <v>153.51063829516426</v>
      </c>
      <c r="L31" s="56">
        <v>4.6795791719189399</v>
      </c>
      <c r="M31" s="38">
        <f>SUM(L31:L33)/3</f>
        <v>8.6795791719189399</v>
      </c>
      <c r="N31" s="57">
        <f>STDEV(L31:L33)</f>
        <v>3.9999999999999982</v>
      </c>
      <c r="O31" s="56">
        <v>-2.9235588629586058</v>
      </c>
      <c r="P31" s="38">
        <f>SUM(O31:O33)/3</f>
        <v>-2.0609559245985061</v>
      </c>
      <c r="Q31" s="133">
        <f>STDEV(O31:O33)</f>
        <v>0.86260293836010005</v>
      </c>
      <c r="R31" s="137">
        <v>1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idden="1" x14ac:dyDescent="0.25">
      <c r="A32" s="85"/>
      <c r="B32" s="103" t="s">
        <v>9</v>
      </c>
      <c r="C32" s="115">
        <v>2551.8953068592054</v>
      </c>
      <c r="D32" s="23"/>
      <c r="E32" s="116"/>
      <c r="F32" s="115">
        <v>316.92307692307691</v>
      </c>
      <c r="G32" s="23"/>
      <c r="H32" s="116"/>
      <c r="I32" s="115">
        <v>1493.2424242424249</v>
      </c>
      <c r="J32" s="23"/>
      <c r="K32" s="116"/>
      <c r="L32" s="115">
        <v>12.67957917191894</v>
      </c>
      <c r="M32" s="23"/>
      <c r="N32" s="116"/>
      <c r="O32" s="115">
        <v>-1.1983529862384064</v>
      </c>
      <c r="P32" s="38"/>
      <c r="Q32" s="133"/>
      <c r="R32" s="137"/>
    </row>
    <row r="33" spans="1:33" hidden="1" x14ac:dyDescent="0.25">
      <c r="A33" s="85"/>
      <c r="B33" s="103" t="s">
        <v>9</v>
      </c>
      <c r="C33" s="115">
        <v>2370.8578519855591</v>
      </c>
      <c r="D33" s="23"/>
      <c r="E33" s="116"/>
      <c r="F33" s="115">
        <v>293.46153846153845</v>
      </c>
      <c r="G33" s="23"/>
      <c r="H33" s="116"/>
      <c r="I33" s="115">
        <v>1671.545454545455</v>
      </c>
      <c r="J33" s="23"/>
      <c r="K33" s="116"/>
      <c r="L33" s="115">
        <v>8.6795791719189399</v>
      </c>
      <c r="M33" s="23"/>
      <c r="N33" s="116"/>
      <c r="O33" s="115">
        <v>-2.0609559245985061</v>
      </c>
      <c r="P33" s="38"/>
      <c r="Q33" s="133"/>
      <c r="R33" s="137"/>
    </row>
    <row r="34" spans="1:33" x14ac:dyDescent="0.25">
      <c r="A34" s="83">
        <v>611</v>
      </c>
      <c r="B34" s="101" t="s">
        <v>3</v>
      </c>
      <c r="C34" s="56">
        <v>951.37093862815868</v>
      </c>
      <c r="D34" s="38">
        <f>SUM(C34:C39)/6</f>
        <v>723.88425090252701</v>
      </c>
      <c r="E34" s="57">
        <f>STDEV(C34:C39)</f>
        <v>324.94943740577321</v>
      </c>
      <c r="F34" s="56">
        <v>108.76923076923079</v>
      </c>
      <c r="G34" s="38">
        <f>SUM(F34:F39)/6</f>
        <v>41.92307692307692</v>
      </c>
      <c r="H34" s="57">
        <f>STDEV(F34:F39)</f>
        <v>79.3684986621371</v>
      </c>
      <c r="I34" s="56">
        <v>1382.6969696969695</v>
      </c>
      <c r="J34" s="38">
        <f>SUM(I34:I39)/6</f>
        <v>1497.727272727273</v>
      </c>
      <c r="K34" s="57">
        <f>STDEV(I34:I39)</f>
        <v>75.903771663869023</v>
      </c>
      <c r="L34" s="56">
        <v>6.2576844759041972</v>
      </c>
      <c r="M34" s="38">
        <f>SUM(L34:L39)/6</f>
        <v>7.1014738679336764</v>
      </c>
      <c r="N34" s="57">
        <f>STDEV(L34:L39)</f>
        <v>4.4669898681594065</v>
      </c>
      <c r="O34" s="56">
        <v>-2.6487647396788043</v>
      </c>
      <c r="P34" s="38">
        <f>SUM(O34:O39)/6</f>
        <v>-2.7479412327980079</v>
      </c>
      <c r="Q34" s="133">
        <f>STDEV(O34:O39)</f>
        <v>1.4999422507653399</v>
      </c>
      <c r="R34" s="137">
        <v>2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idden="1" x14ac:dyDescent="0.25">
      <c r="A35" s="86"/>
      <c r="B35" s="104" t="s">
        <v>3</v>
      </c>
      <c r="C35" s="117">
        <v>1097.1570397111911</v>
      </c>
      <c r="D35" s="25"/>
      <c r="E35" s="118"/>
      <c r="F35" s="117">
        <v>129.69230769230771</v>
      </c>
      <c r="G35" s="25"/>
      <c r="H35" s="118"/>
      <c r="I35" s="117">
        <v>1511.2727272727275</v>
      </c>
      <c r="J35" s="25"/>
      <c r="K35" s="118"/>
      <c r="L35" s="117">
        <v>11.257684475904197</v>
      </c>
      <c r="M35" s="25"/>
      <c r="N35" s="118"/>
      <c r="O35" s="117">
        <v>-0.64876473967880433</v>
      </c>
      <c r="P35" s="38"/>
      <c r="Q35" s="133"/>
      <c r="R35" s="137"/>
    </row>
    <row r="36" spans="1:33" hidden="1" x14ac:dyDescent="0.25">
      <c r="A36" s="86"/>
      <c r="B36" s="104" t="s">
        <v>3</v>
      </c>
      <c r="C36" s="117">
        <v>997.26398916967491</v>
      </c>
      <c r="D36" s="25"/>
      <c r="E36" s="118"/>
      <c r="F36" s="117">
        <v>89.230769230769255</v>
      </c>
      <c r="G36" s="25"/>
      <c r="H36" s="118"/>
      <c r="I36" s="117">
        <v>1451.4848484848485</v>
      </c>
      <c r="J36" s="25"/>
      <c r="K36" s="118"/>
      <c r="L36" s="117">
        <v>13.257684475904197</v>
      </c>
      <c r="M36" s="25"/>
      <c r="N36" s="118"/>
      <c r="O36" s="117">
        <v>-1.6487647396788043</v>
      </c>
      <c r="P36" s="38"/>
      <c r="Q36" s="133"/>
      <c r="R36" s="136"/>
    </row>
    <row r="37" spans="1:33" hidden="1" x14ac:dyDescent="0.25">
      <c r="A37" s="86">
        <v>621</v>
      </c>
      <c r="B37" s="104" t="s">
        <v>3</v>
      </c>
      <c r="C37" s="117">
        <v>380.43321299638978</v>
      </c>
      <c r="D37" s="25"/>
      <c r="E37" s="118"/>
      <c r="F37" s="117">
        <v>-62.615384615384613</v>
      </c>
      <c r="G37" s="25"/>
      <c r="H37" s="118"/>
      <c r="I37" s="117">
        <v>1487.4545454545462</v>
      </c>
      <c r="J37" s="25"/>
      <c r="K37" s="118"/>
      <c r="L37" s="117">
        <v>0.94526325996315741</v>
      </c>
      <c r="M37" s="25"/>
      <c r="N37" s="118"/>
      <c r="O37" s="117">
        <v>-4.8471177259172116</v>
      </c>
      <c r="P37" s="38"/>
      <c r="Q37" s="133"/>
      <c r="R37" s="13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idden="1" x14ac:dyDescent="0.25">
      <c r="A38" s="86"/>
      <c r="B38" s="104" t="s">
        <v>3</v>
      </c>
      <c r="C38" s="117">
        <v>499.5758122743681</v>
      </c>
      <c r="D38" s="25"/>
      <c r="E38" s="118"/>
      <c r="F38" s="117">
        <v>19.84615384615384</v>
      </c>
      <c r="G38" s="25"/>
      <c r="H38" s="118"/>
      <c r="I38" s="117">
        <v>1558.4848484848487</v>
      </c>
      <c r="J38" s="25"/>
      <c r="K38" s="118"/>
      <c r="L38" s="117">
        <v>5.9452632599631574</v>
      </c>
      <c r="M38" s="25"/>
      <c r="N38" s="118"/>
      <c r="O38" s="117">
        <v>-2.8471177259172111</v>
      </c>
      <c r="P38" s="38"/>
      <c r="Q38" s="133"/>
      <c r="R38" s="136"/>
    </row>
    <row r="39" spans="1:33" hidden="1" x14ac:dyDescent="0.25">
      <c r="A39" s="86"/>
      <c r="B39" s="104" t="s">
        <v>3</v>
      </c>
      <c r="C39" s="117">
        <v>417.50451263537894</v>
      </c>
      <c r="D39" s="25"/>
      <c r="E39" s="118"/>
      <c r="F39" s="117">
        <v>-33.384615384615387</v>
      </c>
      <c r="G39" s="25"/>
      <c r="H39" s="118"/>
      <c r="I39" s="117">
        <v>1594.9696969696975</v>
      </c>
      <c r="J39" s="25"/>
      <c r="K39" s="118"/>
      <c r="L39" s="117">
        <v>4.9452632599631574</v>
      </c>
      <c r="M39" s="25"/>
      <c r="N39" s="118"/>
      <c r="O39" s="117">
        <v>-3.8471177259172111</v>
      </c>
      <c r="P39" s="38"/>
      <c r="Q39" s="133"/>
      <c r="R39" s="137"/>
    </row>
    <row r="40" spans="1:33" x14ac:dyDescent="0.25">
      <c r="A40" s="83">
        <v>607</v>
      </c>
      <c r="B40" s="101" t="s">
        <v>2</v>
      </c>
      <c r="C40" s="56">
        <v>2037.81678700361</v>
      </c>
      <c r="D40" s="38">
        <f>SUM(C40:C51)/12</f>
        <v>3008.3410424187718</v>
      </c>
      <c r="E40" s="57">
        <f>STDEV(C40:C51)</f>
        <v>2537.1511019697832</v>
      </c>
      <c r="F40" s="56">
        <v>285.76923076923072</v>
      </c>
      <c r="G40" s="38">
        <f>SUM(F40:F51)/12</f>
        <v>371.53846153846149</v>
      </c>
      <c r="H40" s="57">
        <f>STDEV(F40:F51)</f>
        <v>264.80533107813721</v>
      </c>
      <c r="I40" s="56">
        <v>1248.212121212121</v>
      </c>
      <c r="J40" s="38">
        <f>SUM(I40:I51)/12</f>
        <v>1347.3484848484848</v>
      </c>
      <c r="K40" s="57">
        <f>STDEV(I40:I51)</f>
        <v>112.43748000745381</v>
      </c>
      <c r="L40" s="56">
        <v>16.304421603801032</v>
      </c>
      <c r="M40" s="38">
        <f>SUM(L40:L51)/12</f>
        <v>15.091421426031872</v>
      </c>
      <c r="N40" s="57">
        <f>STDEV(L40:L51)</f>
        <v>9.7005632090299443</v>
      </c>
      <c r="O40" s="56">
        <v>2.0227353560778081</v>
      </c>
      <c r="P40" s="38">
        <f>SUM(O40:O51)</f>
        <v>0</v>
      </c>
      <c r="Q40" s="133">
        <f>STDEV(O40:O51)</f>
        <v>2.7099248444153492</v>
      </c>
      <c r="R40" s="137">
        <v>4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idden="1" x14ac:dyDescent="0.25">
      <c r="A41" s="87"/>
      <c r="B41" s="105" t="s">
        <v>2</v>
      </c>
      <c r="C41" s="119">
        <v>1823.8113718411553</v>
      </c>
      <c r="D41" s="24"/>
      <c r="E41" s="120"/>
      <c r="F41" s="119">
        <v>332.99999999999994</v>
      </c>
      <c r="G41" s="24"/>
      <c r="H41" s="120"/>
      <c r="I41" s="119">
        <v>1317.1212121212129</v>
      </c>
      <c r="J41" s="24"/>
      <c r="K41" s="120"/>
      <c r="L41" s="119">
        <v>20.937263647823137</v>
      </c>
      <c r="M41" s="24"/>
      <c r="N41" s="120"/>
      <c r="O41" s="119">
        <v>4.2975294793576087</v>
      </c>
      <c r="P41" s="38"/>
      <c r="Q41" s="133"/>
      <c r="R41" s="137"/>
    </row>
    <row r="42" spans="1:33" hidden="1" x14ac:dyDescent="0.25">
      <c r="A42" s="87"/>
      <c r="B42" s="105" t="s">
        <v>2</v>
      </c>
      <c r="C42" s="119">
        <v>1836.3140794223827</v>
      </c>
      <c r="D42" s="24"/>
      <c r="E42" s="120"/>
      <c r="F42" s="119">
        <v>267.38461538461536</v>
      </c>
      <c r="G42" s="24"/>
      <c r="H42" s="120"/>
      <c r="I42" s="119">
        <v>1384.666666666667</v>
      </c>
      <c r="J42" s="24"/>
      <c r="K42" s="120"/>
      <c r="L42" s="119">
        <v>23.120842625812084</v>
      </c>
      <c r="M42" s="24"/>
      <c r="N42" s="120"/>
      <c r="O42" s="119">
        <v>3.1601324177177084</v>
      </c>
      <c r="P42" s="38"/>
      <c r="Q42" s="133"/>
      <c r="R42" s="137"/>
    </row>
    <row r="43" spans="1:33" hidden="1" x14ac:dyDescent="0.25">
      <c r="A43" s="87">
        <v>609</v>
      </c>
      <c r="B43" s="105" t="s">
        <v>2</v>
      </c>
      <c r="C43" s="119">
        <v>1016.8718411552345</v>
      </c>
      <c r="D43" s="24"/>
      <c r="E43" s="120"/>
      <c r="F43" s="119">
        <v>85.307692307692292</v>
      </c>
      <c r="G43" s="24"/>
      <c r="H43" s="120"/>
      <c r="I43" s="119">
        <v>1350.9696969696965</v>
      </c>
      <c r="J43" s="24"/>
      <c r="K43" s="120"/>
      <c r="L43" s="119">
        <v>5.2576844759041972</v>
      </c>
      <c r="M43" s="24"/>
      <c r="N43" s="120"/>
      <c r="O43" s="119">
        <v>-2.9235588629586058</v>
      </c>
      <c r="P43" s="38"/>
      <c r="Q43" s="133"/>
      <c r="R43" s="137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idden="1" x14ac:dyDescent="0.25">
      <c r="A44" s="87"/>
      <c r="B44" s="105" t="s">
        <v>2</v>
      </c>
      <c r="C44" s="119">
        <v>1270.802346570397</v>
      </c>
      <c r="D44" s="24"/>
      <c r="E44" s="120"/>
      <c r="F44" s="119">
        <v>139.76923076923077</v>
      </c>
      <c r="G44" s="24"/>
      <c r="H44" s="120"/>
      <c r="I44" s="119">
        <v>1406.5151515151522</v>
      </c>
      <c r="J44" s="24"/>
      <c r="K44" s="120"/>
      <c r="L44" s="119">
        <v>12.468631823911572</v>
      </c>
      <c r="M44" s="24"/>
      <c r="N44" s="120"/>
      <c r="O44" s="119">
        <v>-0.92355886295860556</v>
      </c>
      <c r="P44" s="38"/>
      <c r="Q44" s="133"/>
      <c r="R44" s="137"/>
    </row>
    <row r="45" spans="1:33" hidden="1" x14ac:dyDescent="0.25">
      <c r="A45" s="87"/>
      <c r="B45" s="105" t="s">
        <v>2</v>
      </c>
      <c r="C45" s="119">
        <v>1067.3370938628159</v>
      </c>
      <c r="D45" s="24"/>
      <c r="E45" s="120"/>
      <c r="F45" s="119">
        <v>169.53846153846155</v>
      </c>
      <c r="G45" s="24"/>
      <c r="H45" s="120"/>
      <c r="I45" s="119">
        <v>1365.2424242424245</v>
      </c>
      <c r="J45" s="24"/>
      <c r="K45" s="120"/>
      <c r="L45" s="119">
        <v>11.863158149907886</v>
      </c>
      <c r="M45" s="24"/>
      <c r="N45" s="120"/>
      <c r="O45" s="119">
        <v>-1.9235588629586056</v>
      </c>
      <c r="P45" s="38"/>
      <c r="Q45" s="133"/>
      <c r="R45" s="137"/>
    </row>
    <row r="46" spans="1:33" hidden="1" x14ac:dyDescent="0.25">
      <c r="A46" s="87">
        <v>616</v>
      </c>
      <c r="B46" s="105" t="s">
        <v>2</v>
      </c>
      <c r="C46" s="119">
        <v>6947.1119133574011</v>
      </c>
      <c r="D46" s="24"/>
      <c r="E46" s="120"/>
      <c r="F46" s="119">
        <v>761.38461538461547</v>
      </c>
      <c r="G46" s="24"/>
      <c r="H46" s="120"/>
      <c r="I46" s="119">
        <v>1171.3030303030307</v>
      </c>
      <c r="J46" s="24"/>
      <c r="K46" s="120"/>
      <c r="L46" s="119">
        <v>4.0547367400368399</v>
      </c>
      <c r="M46" s="24"/>
      <c r="N46" s="120"/>
      <c r="O46" s="119">
        <v>-2.9235588629586058</v>
      </c>
      <c r="P46" s="38"/>
      <c r="Q46" s="133"/>
      <c r="R46" s="137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idden="1" x14ac:dyDescent="0.25">
      <c r="A47" s="87"/>
      <c r="B47" s="105" t="s">
        <v>2</v>
      </c>
      <c r="C47" s="119">
        <v>7352.6164259927791</v>
      </c>
      <c r="D47" s="24"/>
      <c r="E47" s="120"/>
      <c r="F47" s="119">
        <v>838.8461538461537</v>
      </c>
      <c r="G47" s="24"/>
      <c r="H47" s="120"/>
      <c r="I47" s="119">
        <v>1274.969696969697</v>
      </c>
      <c r="J47" s="24"/>
      <c r="K47" s="120"/>
      <c r="L47" s="119">
        <v>3.1562106079705301</v>
      </c>
      <c r="M47" s="24"/>
      <c r="N47" s="120"/>
      <c r="O47" s="119">
        <v>-2.8471177259172111</v>
      </c>
      <c r="P47" s="38"/>
      <c r="Q47" s="133"/>
      <c r="R47" s="137"/>
    </row>
    <row r="48" spans="1:33" hidden="1" x14ac:dyDescent="0.25">
      <c r="A48" s="87"/>
      <c r="B48" s="105" t="s">
        <v>2</v>
      </c>
      <c r="C48" s="119">
        <v>7227.8641696750901</v>
      </c>
      <c r="D48" s="24"/>
      <c r="E48" s="120"/>
      <c r="F48" s="119">
        <v>783.61538461538453</v>
      </c>
      <c r="G48" s="24"/>
      <c r="H48" s="120"/>
      <c r="I48" s="119">
        <v>1194.636363636364</v>
      </c>
      <c r="J48" s="24"/>
      <c r="K48" s="120"/>
      <c r="L48" s="119">
        <v>3.4507369339668399</v>
      </c>
      <c r="M48" s="24"/>
      <c r="N48" s="120"/>
      <c r="O48" s="119">
        <v>-2.8853382944379082</v>
      </c>
      <c r="P48" s="38"/>
      <c r="Q48" s="133"/>
      <c r="R48" s="137"/>
    </row>
    <row r="49" spans="1:33" hidden="1" x14ac:dyDescent="0.25">
      <c r="A49" s="87">
        <v>618</v>
      </c>
      <c r="B49" s="105" t="s">
        <v>2</v>
      </c>
      <c r="C49" s="119">
        <v>1706.6687725631768</v>
      </c>
      <c r="D49" s="24"/>
      <c r="E49" s="120"/>
      <c r="F49" s="119">
        <v>242.92307692307696</v>
      </c>
      <c r="G49" s="24"/>
      <c r="H49" s="120"/>
      <c r="I49" s="119">
        <v>1526.606060606061</v>
      </c>
      <c r="J49" s="24"/>
      <c r="K49" s="120"/>
      <c r="L49" s="119">
        <v>24.827790167749448</v>
      </c>
      <c r="M49" s="24"/>
      <c r="N49" s="120"/>
      <c r="O49" s="119">
        <v>0.64876473967880632</v>
      </c>
      <c r="P49" s="38"/>
      <c r="Q49" s="133"/>
      <c r="R49" s="137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idden="1" x14ac:dyDescent="0.25">
      <c r="A50" s="88"/>
      <c r="B50" s="105" t="s">
        <v>2</v>
      </c>
      <c r="C50" s="119">
        <v>2015.0288808664257</v>
      </c>
      <c r="D50" s="24"/>
      <c r="E50" s="120"/>
      <c r="F50" s="119">
        <v>271.30769230769232</v>
      </c>
      <c r="G50" s="24"/>
      <c r="H50" s="120"/>
      <c r="I50" s="119">
        <v>1418.0909090909088</v>
      </c>
      <c r="J50" s="24"/>
      <c r="K50" s="120"/>
      <c r="L50" s="119">
        <v>28.827790167749448</v>
      </c>
      <c r="M50" s="24"/>
      <c r="N50" s="120"/>
      <c r="O50" s="119">
        <v>2.6487647396788061</v>
      </c>
      <c r="P50" s="38"/>
      <c r="Q50" s="133"/>
      <c r="R50" s="137"/>
    </row>
    <row r="51" spans="1:33" hidden="1" x14ac:dyDescent="0.25">
      <c r="A51" s="88"/>
      <c r="B51" s="105" t="s">
        <v>2</v>
      </c>
      <c r="C51" s="119">
        <v>1797.8488267148014</v>
      </c>
      <c r="D51" s="24"/>
      <c r="E51" s="120"/>
      <c r="F51" s="119">
        <v>279.61538461538464</v>
      </c>
      <c r="G51" s="24"/>
      <c r="H51" s="120"/>
      <c r="I51" s="119">
        <v>1509.848484848485</v>
      </c>
      <c r="J51" s="24"/>
      <c r="K51" s="120"/>
      <c r="L51" s="119">
        <v>26.827790167749448</v>
      </c>
      <c r="M51" s="24"/>
      <c r="N51" s="120"/>
      <c r="O51" s="119">
        <v>1.6487647396788063</v>
      </c>
      <c r="P51" s="38"/>
      <c r="Q51" s="133"/>
      <c r="R51" s="137"/>
    </row>
    <row r="52" spans="1:33" x14ac:dyDescent="0.25">
      <c r="A52" s="89">
        <v>604</v>
      </c>
      <c r="B52" s="106" t="s">
        <v>0</v>
      </c>
      <c r="C52" s="56">
        <v>1718.5974729241875</v>
      </c>
      <c r="D52" s="38">
        <f>SUM(C52:C69)/18</f>
        <v>2001.0657340553541</v>
      </c>
      <c r="E52" s="57">
        <f>STDEV(C52:C69)</f>
        <v>1458.977777330017</v>
      </c>
      <c r="F52" s="56">
        <v>98.692307692307708</v>
      </c>
      <c r="G52" s="38">
        <f>SUM(F52:F69)/18</f>
        <v>232.69230769230774</v>
      </c>
      <c r="H52" s="57">
        <f>STDEV(F52:F69)</f>
        <v>225.33709597431391</v>
      </c>
      <c r="I52" s="56">
        <v>1225.8787878787887</v>
      </c>
      <c r="J52" s="38">
        <f>SUM(I52:I69)/18</f>
        <v>1378.030303030303</v>
      </c>
      <c r="K52" s="57">
        <f>STDEV(I52:I69)</f>
        <v>119.7717657054714</v>
      </c>
      <c r="L52" s="56">
        <v>7.4686318239115721</v>
      </c>
      <c r="M52" s="38">
        <f>SUM(L52:L69)/18</f>
        <v>10.915754657013263</v>
      </c>
      <c r="N52" s="57">
        <f>STDEV(L52:L69)</f>
        <v>6.6830489778210804</v>
      </c>
      <c r="O52" s="56">
        <v>-3.4731471095182074</v>
      </c>
      <c r="P52" s="38">
        <f>SUM(O52:O69)/18</f>
        <v>-1.1449755136658364</v>
      </c>
      <c r="Q52" s="133">
        <f>STDEV(O52:O69)</f>
        <v>2.9507106933764402</v>
      </c>
      <c r="R52" s="137">
        <v>6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idden="1" x14ac:dyDescent="0.25">
      <c r="A53" s="90"/>
      <c r="B53" s="107" t="s">
        <v>0</v>
      </c>
      <c r="C53" s="121">
        <v>1767.3104693140792</v>
      </c>
      <c r="D53" s="26"/>
      <c r="E53" s="122"/>
      <c r="F53" s="121">
        <v>151.07692307692309</v>
      </c>
      <c r="G53" s="26"/>
      <c r="H53" s="122"/>
      <c r="I53" s="121">
        <v>1350.969696969697</v>
      </c>
      <c r="J53" s="26"/>
      <c r="K53" s="122"/>
      <c r="L53" s="121">
        <v>16.046737127896829</v>
      </c>
      <c r="M53" s="26"/>
      <c r="N53" s="122"/>
      <c r="O53" s="121">
        <v>-1.4731471095182074</v>
      </c>
      <c r="P53" s="38"/>
      <c r="Q53" s="133"/>
      <c r="R53" s="137"/>
    </row>
    <row r="54" spans="1:33" hidden="1" x14ac:dyDescent="0.25">
      <c r="A54" s="90"/>
      <c r="B54" s="107" t="s">
        <v>0</v>
      </c>
      <c r="C54" s="121">
        <v>1664.9539711191333</v>
      </c>
      <c r="D54" s="26"/>
      <c r="E54" s="122"/>
      <c r="F54" s="121">
        <v>186.38461538461542</v>
      </c>
      <c r="G54" s="26"/>
      <c r="H54" s="122"/>
      <c r="I54" s="121">
        <v>1300.4242424242429</v>
      </c>
      <c r="J54" s="26"/>
      <c r="K54" s="122"/>
      <c r="L54" s="121">
        <v>7.2576844759042007</v>
      </c>
      <c r="M54" s="26"/>
      <c r="N54" s="122"/>
      <c r="O54" s="121">
        <v>-2.4731471095182074</v>
      </c>
      <c r="P54" s="38"/>
      <c r="Q54" s="133"/>
      <c r="R54" s="136"/>
    </row>
    <row r="55" spans="1:33" hidden="1" x14ac:dyDescent="0.25">
      <c r="A55" s="91">
        <v>608</v>
      </c>
      <c r="B55" s="108" t="s">
        <v>0</v>
      </c>
      <c r="C55" s="121">
        <v>1924.6010830324906</v>
      </c>
      <c r="D55" s="26"/>
      <c r="E55" s="122"/>
      <c r="F55" s="121">
        <v>319</v>
      </c>
      <c r="G55" s="26"/>
      <c r="H55" s="122"/>
      <c r="I55" s="121">
        <v>1249.2424242424238</v>
      </c>
      <c r="J55" s="26"/>
      <c r="K55" s="122"/>
      <c r="L55" s="121">
        <v>17.148210995830507</v>
      </c>
      <c r="M55" s="26"/>
      <c r="N55" s="122"/>
      <c r="O55" s="121">
        <v>1.1983529862384086</v>
      </c>
      <c r="P55" s="38"/>
      <c r="Q55" s="133"/>
      <c r="R55" s="136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idden="1" x14ac:dyDescent="0.25">
      <c r="A56" s="91"/>
      <c r="B56" s="108" t="s">
        <v>0</v>
      </c>
      <c r="C56" s="121">
        <v>2002.6010830324906</v>
      </c>
      <c r="D56" s="26"/>
      <c r="E56" s="122"/>
      <c r="F56" s="121">
        <v>356</v>
      </c>
      <c r="G56" s="26"/>
      <c r="H56" s="122"/>
      <c r="I56" s="121">
        <v>1370.1515151515155</v>
      </c>
      <c r="J56" s="26"/>
      <c r="K56" s="122"/>
      <c r="L56" s="121">
        <v>25.304421603801032</v>
      </c>
      <c r="M56" s="26"/>
      <c r="N56" s="122"/>
      <c r="O56" s="121">
        <v>4.2975294793576087</v>
      </c>
      <c r="P56" s="38"/>
      <c r="Q56" s="133"/>
      <c r="R56" s="136"/>
    </row>
    <row r="57" spans="1:33" hidden="1" x14ac:dyDescent="0.25">
      <c r="A57" s="91"/>
      <c r="B57" s="108" t="s">
        <v>0</v>
      </c>
      <c r="C57" s="121">
        <v>2008.6010830324906</v>
      </c>
      <c r="D57" s="26"/>
      <c r="E57" s="122"/>
      <c r="F57" s="121">
        <v>315</v>
      </c>
      <c r="G57" s="26"/>
      <c r="H57" s="122"/>
      <c r="I57" s="121">
        <v>1339.6969696969695</v>
      </c>
      <c r="J57" s="26"/>
      <c r="K57" s="122"/>
      <c r="L57" s="121">
        <v>16.726316299815771</v>
      </c>
      <c r="M57" s="26"/>
      <c r="N57" s="122"/>
      <c r="O57" s="121">
        <v>2.7479412327980084</v>
      </c>
      <c r="P57" s="38"/>
      <c r="Q57" s="133"/>
      <c r="R57" s="136"/>
    </row>
    <row r="58" spans="1:33" hidden="1" x14ac:dyDescent="0.25">
      <c r="A58" s="91">
        <v>610</v>
      </c>
      <c r="B58" s="108" t="s">
        <v>0</v>
      </c>
      <c r="C58" s="121">
        <v>1075.657942238267</v>
      </c>
      <c r="D58" s="26"/>
      <c r="E58" s="122"/>
      <c r="F58" s="121">
        <v>96.461538461538453</v>
      </c>
      <c r="G58" s="26"/>
      <c r="H58" s="122"/>
      <c r="I58" s="121">
        <v>1267.5454545454547</v>
      </c>
      <c r="J58" s="26"/>
      <c r="K58" s="122"/>
      <c r="L58" s="121">
        <v>5.2576844759041972</v>
      </c>
      <c r="M58" s="26"/>
      <c r="N58" s="122"/>
      <c r="O58" s="121">
        <v>-2.6487647396788043</v>
      </c>
      <c r="P58" s="38"/>
      <c r="Q58" s="133"/>
      <c r="R58" s="136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idden="1" x14ac:dyDescent="0.25">
      <c r="A59" s="92"/>
      <c r="B59" s="108" t="s">
        <v>0</v>
      </c>
      <c r="C59" s="121">
        <v>1081.7292418772561</v>
      </c>
      <c r="D59" s="26"/>
      <c r="E59" s="122"/>
      <c r="F59" s="121">
        <v>147.38461538461542</v>
      </c>
      <c r="G59" s="26"/>
      <c r="H59" s="122"/>
      <c r="I59" s="121">
        <v>1456.3333333333328</v>
      </c>
      <c r="J59" s="26"/>
      <c r="K59" s="122"/>
      <c r="L59" s="121">
        <v>14.835789779889462</v>
      </c>
      <c r="M59" s="26"/>
      <c r="N59" s="122"/>
      <c r="O59" s="121">
        <v>-0.37397061639900331</v>
      </c>
      <c r="P59" s="38"/>
      <c r="Q59" s="133"/>
      <c r="R59" s="136"/>
    </row>
    <row r="60" spans="1:33" hidden="1" x14ac:dyDescent="0.25">
      <c r="A60" s="92"/>
      <c r="B60" s="108" t="s">
        <v>0</v>
      </c>
      <c r="C60" s="121">
        <v>1078.6935920577616</v>
      </c>
      <c r="D60" s="26"/>
      <c r="E60" s="122"/>
      <c r="F60" s="121">
        <v>106.92307692307693</v>
      </c>
      <c r="G60" s="26"/>
      <c r="H60" s="122"/>
      <c r="I60" s="121">
        <v>1457.9393939393938</v>
      </c>
      <c r="J60" s="26"/>
      <c r="K60" s="122"/>
      <c r="L60" s="121">
        <v>13.046737127896829</v>
      </c>
      <c r="M60" s="26"/>
      <c r="N60" s="122"/>
      <c r="O60" s="121">
        <v>-1.5113676780389038</v>
      </c>
      <c r="P60" s="38"/>
      <c r="Q60" s="133"/>
      <c r="R60" s="136"/>
    </row>
    <row r="61" spans="1:33" hidden="1" x14ac:dyDescent="0.25">
      <c r="A61" s="92">
        <v>615</v>
      </c>
      <c r="B61" s="109" t="s">
        <v>0</v>
      </c>
      <c r="C61" s="121">
        <v>4680.5749097472926</v>
      </c>
      <c r="D61" s="26"/>
      <c r="E61" s="122"/>
      <c r="F61" s="121">
        <v>638.69230769230774</v>
      </c>
      <c r="G61" s="26"/>
      <c r="H61" s="122"/>
      <c r="I61" s="121">
        <v>1241.212121212121</v>
      </c>
      <c r="J61" s="26"/>
      <c r="K61" s="122"/>
      <c r="L61" s="121">
        <v>0.73431591195578338</v>
      </c>
      <c r="M61" s="26"/>
      <c r="N61" s="122"/>
      <c r="O61" s="121">
        <v>-5.1219118491970121</v>
      </c>
      <c r="P61" s="38"/>
      <c r="Q61" s="133"/>
      <c r="R61" s="136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idden="1" x14ac:dyDescent="0.25">
      <c r="A62" s="92"/>
      <c r="B62" s="109" t="s">
        <v>0</v>
      </c>
      <c r="C62" s="121">
        <v>5150.9368231046928</v>
      </c>
      <c r="D62" s="26"/>
      <c r="E62" s="122"/>
      <c r="F62" s="121">
        <v>665.84615384615404</v>
      </c>
      <c r="G62" s="26"/>
      <c r="H62" s="122"/>
      <c r="I62" s="121">
        <v>1494.060606060606</v>
      </c>
      <c r="J62" s="26"/>
      <c r="K62" s="122"/>
      <c r="L62" s="121">
        <v>10.523368563948415</v>
      </c>
      <c r="M62" s="26"/>
      <c r="N62" s="122"/>
      <c r="O62" s="121">
        <v>-2.8471177259172111</v>
      </c>
      <c r="P62" s="38"/>
      <c r="Q62" s="133"/>
      <c r="R62" s="136"/>
    </row>
    <row r="63" spans="1:33" hidden="1" x14ac:dyDescent="0.25">
      <c r="A63" s="92"/>
      <c r="B63" s="109" t="s">
        <v>0</v>
      </c>
      <c r="C63" s="121">
        <v>4893.2558664259923</v>
      </c>
      <c r="D63" s="26"/>
      <c r="E63" s="122"/>
      <c r="F63" s="121">
        <v>677.76923076923094</v>
      </c>
      <c r="G63" s="26"/>
      <c r="H63" s="122"/>
      <c r="I63" s="121">
        <v>1355.6363636363635</v>
      </c>
      <c r="J63" s="26"/>
      <c r="K63" s="122"/>
      <c r="L63" s="121">
        <v>4.1288422379520995</v>
      </c>
      <c r="M63" s="26"/>
      <c r="N63" s="122"/>
      <c r="O63" s="121">
        <v>-3.9845147875571119</v>
      </c>
      <c r="P63" s="38"/>
      <c r="Q63" s="133"/>
      <c r="R63" s="136"/>
    </row>
    <row r="64" spans="1:33" hidden="1" x14ac:dyDescent="0.25">
      <c r="A64" s="91">
        <v>617</v>
      </c>
      <c r="B64" s="108" t="s">
        <v>0</v>
      </c>
      <c r="C64" s="121">
        <v>1835.242779783393</v>
      </c>
      <c r="D64" s="26"/>
      <c r="E64" s="122"/>
      <c r="F64" s="121">
        <v>163.84615384615384</v>
      </c>
      <c r="G64" s="26"/>
      <c r="H64" s="122"/>
      <c r="I64" s="121">
        <v>1284.4242424242425</v>
      </c>
      <c r="J64" s="26"/>
      <c r="K64" s="122"/>
      <c r="L64" s="121">
        <v>9.624842431882092</v>
      </c>
      <c r="M64" s="26"/>
      <c r="N64" s="122"/>
      <c r="O64" s="121">
        <v>0.92355886295860756</v>
      </c>
      <c r="P64" s="38"/>
      <c r="Q64" s="133"/>
      <c r="R64" s="136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idden="1" x14ac:dyDescent="0.25">
      <c r="A65" s="91"/>
      <c r="B65" s="108" t="s">
        <v>0</v>
      </c>
      <c r="C65" s="121">
        <v>2072.6010830324904</v>
      </c>
      <c r="D65" s="26"/>
      <c r="E65" s="122"/>
      <c r="F65" s="121">
        <v>176.15384615384616</v>
      </c>
      <c r="G65" s="26"/>
      <c r="H65" s="122"/>
      <c r="I65" s="121">
        <v>1315.0606060606062</v>
      </c>
      <c r="J65" s="26"/>
      <c r="K65" s="122"/>
      <c r="L65" s="121">
        <v>18.359158343837876</v>
      </c>
      <c r="M65" s="26"/>
      <c r="N65" s="122"/>
      <c r="O65" s="121">
        <v>3.4731471095182096</v>
      </c>
      <c r="P65" s="38"/>
      <c r="Q65" s="133"/>
      <c r="R65" s="136"/>
    </row>
    <row r="66" spans="1:33" hidden="1" x14ac:dyDescent="0.25">
      <c r="A66" s="91"/>
      <c r="B66" s="108" t="s">
        <v>0</v>
      </c>
      <c r="C66" s="121">
        <v>1920.9219314079419</v>
      </c>
      <c r="D66" s="26"/>
      <c r="E66" s="122"/>
      <c r="F66" s="121">
        <v>170</v>
      </c>
      <c r="G66" s="26"/>
      <c r="H66" s="122"/>
      <c r="I66" s="121">
        <v>1373.2424242424245</v>
      </c>
      <c r="J66" s="26"/>
      <c r="K66" s="122"/>
      <c r="L66" s="121">
        <v>16.992000387859985</v>
      </c>
      <c r="M66" s="26"/>
      <c r="N66" s="122"/>
      <c r="O66" s="121">
        <v>2.1983529862384086</v>
      </c>
      <c r="P66" s="38"/>
      <c r="Q66" s="133"/>
      <c r="R66" s="136"/>
    </row>
    <row r="67" spans="1:33" hidden="1" x14ac:dyDescent="0.25">
      <c r="A67" s="91">
        <v>620</v>
      </c>
      <c r="B67" s="108" t="s">
        <v>0</v>
      </c>
      <c r="C67" s="121">
        <v>377.78971119133553</v>
      </c>
      <c r="D67" s="26"/>
      <c r="E67" s="122"/>
      <c r="F67" s="121">
        <v>-49.15384615384616</v>
      </c>
      <c r="G67" s="26"/>
      <c r="H67" s="122"/>
      <c r="I67" s="121">
        <v>1535.8787878787878</v>
      </c>
      <c r="J67" s="26"/>
      <c r="K67" s="122"/>
      <c r="L67" s="121">
        <v>3.0147367400368399</v>
      </c>
      <c r="M67" s="26"/>
      <c r="N67" s="122"/>
      <c r="O67" s="121">
        <v>-4.8471177259172116</v>
      </c>
      <c r="P67" s="38"/>
      <c r="Q67" s="133"/>
      <c r="R67" s="136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idden="1" x14ac:dyDescent="0.25">
      <c r="A68" s="91"/>
      <c r="B68" s="108" t="s">
        <v>0</v>
      </c>
      <c r="C68" s="121">
        <v>409.1462093862815</v>
      </c>
      <c r="D68" s="26"/>
      <c r="E68" s="122"/>
      <c r="F68" s="121">
        <v>-16.692307692307697</v>
      </c>
      <c r="G68" s="26"/>
      <c r="H68" s="122"/>
      <c r="I68" s="121">
        <v>1656.606060606061</v>
      </c>
      <c r="J68" s="26"/>
      <c r="K68" s="122"/>
      <c r="L68" s="121">
        <v>5.0043159119557803</v>
      </c>
      <c r="M68" s="26"/>
      <c r="N68" s="122"/>
      <c r="O68" s="121">
        <v>-2.8471177259172111</v>
      </c>
      <c r="P68" s="38"/>
      <c r="Q68" s="133"/>
      <c r="R68" s="136"/>
    </row>
    <row r="69" spans="1:33" hidden="1" x14ac:dyDescent="0.25">
      <c r="A69" s="91"/>
      <c r="B69" s="108" t="s">
        <v>0</v>
      </c>
      <c r="C69" s="121">
        <v>355.96796028880851</v>
      </c>
      <c r="D69" s="26"/>
      <c r="E69" s="122"/>
      <c r="F69" s="121">
        <v>-14.923076923076927</v>
      </c>
      <c r="G69" s="26"/>
      <c r="H69" s="122"/>
      <c r="I69" s="121">
        <v>1530.2424242424245</v>
      </c>
      <c r="J69" s="26"/>
      <c r="K69" s="122"/>
      <c r="L69" s="121">
        <v>5.0097895859594699</v>
      </c>
      <c r="M69" s="26"/>
      <c r="N69" s="122"/>
      <c r="O69" s="121">
        <v>-3.8471177259172111</v>
      </c>
      <c r="P69" s="38"/>
      <c r="Q69" s="133"/>
      <c r="R69" s="137"/>
    </row>
    <row r="70" spans="1:33" x14ac:dyDescent="0.25">
      <c r="A70" s="83">
        <v>612</v>
      </c>
      <c r="B70" s="101" t="s">
        <v>4</v>
      </c>
      <c r="C70" s="56">
        <v>4659.0740072202161</v>
      </c>
      <c r="D70" s="38">
        <f>SUM(C70:C72)/3</f>
        <v>4749.6818592057762</v>
      </c>
      <c r="E70" s="57">
        <f>STDEV(C70:C72)</f>
        <v>78.538226730959721</v>
      </c>
      <c r="F70" s="56">
        <v>583.23076923076928</v>
      </c>
      <c r="G70" s="38">
        <f>SUM(F70:F72)/3</f>
        <v>629.23076923076928</v>
      </c>
      <c r="H70" s="57">
        <f>STDEV(F70:F72)</f>
        <v>47.031904065219386</v>
      </c>
      <c r="I70" s="56">
        <v>1070.0909090909095</v>
      </c>
      <c r="J70" s="38">
        <f>SUM(I70:I72)/3</f>
        <v>987.8787878787881</v>
      </c>
      <c r="K70" s="57">
        <f>STDEV(I70:I72)</f>
        <v>95.805593062593829</v>
      </c>
      <c r="L70" s="56">
        <v>5.0547367400368399</v>
      </c>
      <c r="M70" s="38">
        <f>SUM(L70:L72)/3</f>
        <v>5.1320000646433135</v>
      </c>
      <c r="N70" s="57">
        <f>STDEV(L70:L72)</f>
        <v>1.0439360877832762</v>
      </c>
      <c r="O70" s="56">
        <v>-5.1219118491970121</v>
      </c>
      <c r="P70" s="38">
        <f>SUM(O70:O72)/3</f>
        <v>-4.2593089108369124</v>
      </c>
      <c r="Q70" s="133">
        <f>STDEV(O70:O72)</f>
        <v>0.86260293836009949</v>
      </c>
      <c r="R70" s="137">
        <v>1</v>
      </c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idden="1" x14ac:dyDescent="0.25">
      <c r="A71" s="93"/>
      <c r="B71" s="110" t="s">
        <v>4</v>
      </c>
      <c r="C71" s="123">
        <v>4798.2897111913362</v>
      </c>
      <c r="D71" s="27"/>
      <c r="E71" s="124"/>
      <c r="F71" s="123">
        <v>677.23076923076928</v>
      </c>
      <c r="G71" s="27"/>
      <c r="H71" s="124"/>
      <c r="I71" s="123">
        <v>882.66666666666674</v>
      </c>
      <c r="J71" s="27"/>
      <c r="K71" s="124"/>
      <c r="L71" s="123">
        <v>6.2124212159410002</v>
      </c>
      <c r="M71" s="27"/>
      <c r="N71" s="124"/>
      <c r="O71" s="123">
        <v>-3.3967059724768127</v>
      </c>
      <c r="P71" s="38"/>
      <c r="Q71" s="133"/>
      <c r="R71" s="136"/>
    </row>
    <row r="72" spans="1:33" hidden="1" x14ac:dyDescent="0.25">
      <c r="A72" s="93"/>
      <c r="B72" s="110" t="s">
        <v>4</v>
      </c>
      <c r="C72" s="123">
        <v>4791.6818592057762</v>
      </c>
      <c r="D72" s="27"/>
      <c r="E72" s="124"/>
      <c r="F72" s="123">
        <v>627.23076923076928</v>
      </c>
      <c r="G72" s="27"/>
      <c r="H72" s="124"/>
      <c r="I72" s="123">
        <v>1010.8787878787881</v>
      </c>
      <c r="J72" s="27"/>
      <c r="K72" s="124"/>
      <c r="L72" s="123">
        <v>4.1288422379521004</v>
      </c>
      <c r="M72" s="27"/>
      <c r="N72" s="124"/>
      <c r="O72" s="123">
        <v>-4.2593089108369124</v>
      </c>
      <c r="P72" s="38"/>
      <c r="Q72" s="133"/>
      <c r="R72" s="137"/>
    </row>
    <row r="73" spans="1:33" x14ac:dyDescent="0.25">
      <c r="A73" s="83">
        <v>613</v>
      </c>
      <c r="B73" s="101" t="s">
        <v>5</v>
      </c>
      <c r="C73" s="56">
        <v>2126.8898916967505</v>
      </c>
      <c r="D73" s="38">
        <f>SUM(C73:C75)/3</f>
        <v>2275.9273465703964</v>
      </c>
      <c r="E73" s="57">
        <f>STDEV(C73:C75)</f>
        <v>171.88840477264981</v>
      </c>
      <c r="F73" s="56">
        <v>351.38461538461542</v>
      </c>
      <c r="G73" s="38">
        <f>SUM(F73:F75)/3</f>
        <v>373.07692307692309</v>
      </c>
      <c r="H73" s="57">
        <f>STDEV(F73:F75)</f>
        <v>30.357144348863791</v>
      </c>
      <c r="I73" s="56">
        <v>1105.9393939393944</v>
      </c>
      <c r="J73" s="38">
        <f>SUM(I73:I75)/3</f>
        <v>1200.0000000000005</v>
      </c>
      <c r="K73" s="57">
        <f>STDEV(I73:I75)</f>
        <v>85.516810541646052</v>
      </c>
      <c r="L73" s="56">
        <v>0.15621060797052566</v>
      </c>
      <c r="M73" s="38">
        <f>SUM(L73:L75)/3</f>
        <v>3.5507369339668409</v>
      </c>
      <c r="N73" s="57">
        <f>STDEV(L73:L75)</f>
        <v>4.7235433341798272</v>
      </c>
      <c r="O73" s="56">
        <v>-4.5723236026374101</v>
      </c>
      <c r="P73" s="38">
        <f>SUM(O73:O75)/3</f>
        <v>-3.7097206642773108</v>
      </c>
      <c r="Q73" s="133">
        <f>STDEV(O73:O75)</f>
        <v>0.86260293836009949</v>
      </c>
      <c r="R73" s="137">
        <v>1</v>
      </c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idden="1" x14ac:dyDescent="0.25">
      <c r="A74" s="94"/>
      <c r="B74" s="111" t="s">
        <v>5</v>
      </c>
      <c r="C74" s="125">
        <v>2463.9648014440427</v>
      </c>
      <c r="D74" s="20"/>
      <c r="E74" s="126"/>
      <c r="F74" s="125">
        <v>407.76923076923083</v>
      </c>
      <c r="G74" s="20"/>
      <c r="H74" s="126"/>
      <c r="I74" s="125">
        <v>1273.0606060606065</v>
      </c>
      <c r="J74" s="20"/>
      <c r="K74" s="126"/>
      <c r="L74" s="125">
        <v>8.9452632599631574</v>
      </c>
      <c r="M74" s="20"/>
      <c r="N74" s="126"/>
      <c r="O74" s="125">
        <v>-2.8471177259172111</v>
      </c>
      <c r="P74" s="38"/>
      <c r="Q74" s="133"/>
      <c r="R74" s="137"/>
    </row>
    <row r="75" spans="1:33" hidden="1" x14ac:dyDescent="0.25">
      <c r="A75" s="94"/>
      <c r="B75" s="111" t="s">
        <v>5</v>
      </c>
      <c r="C75" s="127">
        <v>2236.9273465703964</v>
      </c>
      <c r="D75" s="28"/>
      <c r="E75" s="126"/>
      <c r="F75" s="125">
        <v>360.07692307692309</v>
      </c>
      <c r="G75" s="20"/>
      <c r="H75" s="126"/>
      <c r="I75" s="125">
        <v>1221.0000000000005</v>
      </c>
      <c r="J75" s="20"/>
      <c r="K75" s="126"/>
      <c r="L75" s="125">
        <v>1.5507369339668413</v>
      </c>
      <c r="M75" s="20"/>
      <c r="N75" s="126"/>
      <c r="O75" s="125">
        <v>-3.7097206642773104</v>
      </c>
      <c r="P75" s="38"/>
      <c r="Q75" s="133"/>
      <c r="R75" s="137"/>
    </row>
    <row r="76" spans="1:33" x14ac:dyDescent="0.25">
      <c r="A76" s="83">
        <v>623</v>
      </c>
      <c r="B76" s="101" t="s">
        <v>7</v>
      </c>
      <c r="C76" s="128">
        <v>3049.4927797833898</v>
      </c>
      <c r="D76" s="38">
        <f>SUM(C76:C78)/3</f>
        <v>3255.1194344163632</v>
      </c>
      <c r="E76" s="57">
        <f>STDEV(C76:C78)</f>
        <v>314.19228525602057</v>
      </c>
      <c r="F76" s="56">
        <v>580.69230769230774</v>
      </c>
      <c r="G76" s="38">
        <f>SUM(F76:F78)/3</f>
        <v>625.38461538461547</v>
      </c>
      <c r="H76" s="57">
        <f>STDEV(F76:F78)</f>
        <v>39.272451461386815</v>
      </c>
      <c r="I76" s="56">
        <v>783.39393939393983</v>
      </c>
      <c r="J76" s="38">
        <f>SUM(I76:I78)/3</f>
        <v>843.93939393939456</v>
      </c>
      <c r="K76" s="57">
        <f>STDEV(I76:I78)</f>
        <v>63.757546952407552</v>
      </c>
      <c r="L76" s="56">
        <v>0.15621060797052566</v>
      </c>
      <c r="M76" s="38">
        <f>SUM(L76:L78)/3</f>
        <v>3.5507369339668409</v>
      </c>
      <c r="N76" s="57">
        <f>STDEV(L76:L78)</f>
        <v>3.9896535318092927</v>
      </c>
      <c r="O76" s="56">
        <v>-5.1219118491970121</v>
      </c>
      <c r="P76" s="38">
        <f>SUM(O76:O78)/3</f>
        <v>-3.9845147875571119</v>
      </c>
      <c r="Q76" s="133">
        <f>STDEV(O76:O78)</f>
        <v>1.1373970616399001</v>
      </c>
      <c r="R76" s="137">
        <v>1</v>
      </c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idden="1" x14ac:dyDescent="0.25">
      <c r="A77" s="95"/>
      <c r="B77" s="112" t="s">
        <v>7</v>
      </c>
      <c r="C77" s="129">
        <v>3099.0794223826701</v>
      </c>
      <c r="D77" s="30"/>
      <c r="E77" s="130"/>
      <c r="F77" s="131">
        <v>641.07692307692309</v>
      </c>
      <c r="G77" s="29"/>
      <c r="H77" s="130"/>
      <c r="I77" s="131">
        <v>910.48484848484929</v>
      </c>
      <c r="J77" s="29"/>
      <c r="K77" s="130"/>
      <c r="L77" s="131">
        <v>7.9452632599631574</v>
      </c>
      <c r="M77" s="29"/>
      <c r="N77" s="130"/>
      <c r="O77" s="131">
        <v>-2.8471177259172111</v>
      </c>
      <c r="P77" s="38"/>
      <c r="Q77" s="133"/>
      <c r="R77" s="137"/>
    </row>
    <row r="78" spans="1:33" hidden="1" x14ac:dyDescent="0.25">
      <c r="A78" s="95"/>
      <c r="B78" s="112" t="s">
        <v>7</v>
      </c>
      <c r="C78" s="131">
        <v>3616.7861010830302</v>
      </c>
      <c r="D78" s="29"/>
      <c r="E78" s="130"/>
      <c r="F78" s="131">
        <v>654.38461538461547</v>
      </c>
      <c r="G78" s="29"/>
      <c r="H78" s="130"/>
      <c r="I78" s="131">
        <v>837.93939393939456</v>
      </c>
      <c r="J78" s="29"/>
      <c r="K78" s="130"/>
      <c r="L78" s="131">
        <v>2.5507369339668413</v>
      </c>
      <c r="M78" s="29"/>
      <c r="N78" s="130"/>
      <c r="O78" s="131">
        <v>-3.9845147875571119</v>
      </c>
      <c r="P78" s="38"/>
      <c r="Q78" s="133"/>
      <c r="R78" s="137"/>
    </row>
    <row r="79" spans="1:33" ht="15.75" thickBot="1" x14ac:dyDescent="0.3">
      <c r="A79" s="83">
        <v>628</v>
      </c>
      <c r="B79" s="79" t="s">
        <v>25</v>
      </c>
      <c r="C79" s="64">
        <v>3190.2644404332127</v>
      </c>
      <c r="D79" s="132">
        <f>SUM(C79:C87)/9</f>
        <v>3631.735108303249</v>
      </c>
      <c r="E79" s="65">
        <f>STDEV(C79:C87)</f>
        <v>1424.0581245901674</v>
      </c>
      <c r="F79" s="64">
        <v>492.69230769230768</v>
      </c>
      <c r="G79" s="132">
        <f>SUM(F79:F87)/9</f>
        <v>626.66666666666663</v>
      </c>
      <c r="H79" s="65">
        <f>STDEV(F79:F87)</f>
        <v>293.00071187586434</v>
      </c>
      <c r="I79" s="64">
        <v>1425.030303030303</v>
      </c>
      <c r="J79" s="132">
        <f>SUM(I79:I87)/9</f>
        <v>1740.9090909090908</v>
      </c>
      <c r="K79" s="65">
        <f>STDEV(I79:I87)</f>
        <v>863.63059208597838</v>
      </c>
      <c r="L79" s="64">
        <v>27.562106079705234</v>
      </c>
      <c r="M79" s="132">
        <f>SUM(L79:L87)/9</f>
        <v>26.301755066421027</v>
      </c>
      <c r="N79" s="65">
        <f>STDEV(L79:L87)</f>
        <v>4.8503466145733345</v>
      </c>
      <c r="O79" s="64">
        <v>14.938059150228447</v>
      </c>
      <c r="P79" s="132">
        <f>SUM(O79:O87)/9</f>
        <v>65.263604278952698</v>
      </c>
      <c r="Q79" s="134">
        <f>STDEV(O79:O87)</f>
        <v>79.954280092035006</v>
      </c>
      <c r="R79" s="138">
        <v>3</v>
      </c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idden="1" x14ac:dyDescent="0.25">
      <c r="A80" s="32"/>
      <c r="B80" s="96" t="s">
        <v>25</v>
      </c>
      <c r="C80" s="97">
        <v>3021.260830324909</v>
      </c>
      <c r="D80" s="97"/>
      <c r="E80" s="97"/>
      <c r="F80" s="97">
        <v>552.76923076923072</v>
      </c>
      <c r="G80" s="97"/>
      <c r="H80" s="97"/>
      <c r="I80" s="97">
        <v>1352.4545454545453</v>
      </c>
      <c r="J80" s="97"/>
      <c r="K80" s="97"/>
      <c r="L80" s="97">
        <v>35.773053427712604</v>
      </c>
      <c r="M80" s="97"/>
      <c r="N80" s="97"/>
      <c r="O80" s="97">
        <v>16.66326502694865</v>
      </c>
      <c r="P80" s="97"/>
      <c r="Q80" s="98"/>
      <c r="R80" s="17"/>
    </row>
    <row r="81" spans="1:33" hidden="1" x14ac:dyDescent="0.25">
      <c r="A81" s="32"/>
      <c r="B81" s="33" t="s">
        <v>25</v>
      </c>
      <c r="C81" s="34">
        <v>3173.2626353790611</v>
      </c>
      <c r="D81" s="34"/>
      <c r="E81" s="34"/>
      <c r="F81" s="34">
        <v>482.23076923076917</v>
      </c>
      <c r="G81" s="34"/>
      <c r="H81" s="34"/>
      <c r="I81" s="34">
        <v>1495.242424242424</v>
      </c>
      <c r="J81" s="34"/>
      <c r="K81" s="34"/>
      <c r="L81" s="34">
        <v>30.167579753708921</v>
      </c>
      <c r="M81" s="34"/>
      <c r="N81" s="34"/>
      <c r="O81" s="34">
        <v>15.800662088588549</v>
      </c>
      <c r="P81" s="34"/>
      <c r="Q81" s="5"/>
      <c r="R81" s="13"/>
    </row>
    <row r="82" spans="1:33" hidden="1" x14ac:dyDescent="0.25">
      <c r="A82" s="32">
        <v>635</v>
      </c>
      <c r="B82" s="33" t="s">
        <v>25</v>
      </c>
      <c r="C82" s="34">
        <v>2212.8916967509022</v>
      </c>
      <c r="D82" s="34"/>
      <c r="E82" s="34"/>
      <c r="F82" s="34">
        <v>354.00000000000006</v>
      </c>
      <c r="G82" s="34"/>
      <c r="H82" s="34"/>
      <c r="I82" s="34">
        <v>910.21212121212216</v>
      </c>
      <c r="J82" s="34"/>
      <c r="K82" s="34"/>
      <c r="L82" s="34">
        <v>21.093474255793662</v>
      </c>
      <c r="M82" s="34"/>
      <c r="N82" s="34"/>
      <c r="O82" s="34">
        <v>6.4194413285546208</v>
      </c>
      <c r="P82" s="34"/>
      <c r="Q82" s="5"/>
      <c r="R82" s="13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idden="1" x14ac:dyDescent="0.25">
      <c r="A83" s="32"/>
      <c r="B83" s="33" t="s">
        <v>25</v>
      </c>
      <c r="C83" s="34">
        <v>2357.535198555956</v>
      </c>
      <c r="D83" s="34"/>
      <c r="E83" s="34"/>
      <c r="F83" s="34">
        <v>389.69230769230774</v>
      </c>
      <c r="G83" s="34"/>
      <c r="H83" s="34"/>
      <c r="I83" s="34">
        <v>1007.6969696969693</v>
      </c>
      <c r="J83" s="34"/>
      <c r="K83" s="34"/>
      <c r="L83" s="34">
        <v>25.671579559778923</v>
      </c>
      <c r="M83" s="34"/>
      <c r="N83" s="34"/>
      <c r="O83" s="34">
        <v>10.068206068233428</v>
      </c>
      <c r="P83" s="34"/>
      <c r="Q83" s="5"/>
      <c r="R83" s="13"/>
    </row>
    <row r="84" spans="1:33" hidden="1" x14ac:dyDescent="0.25">
      <c r="A84" s="32"/>
      <c r="B84" s="33" t="s">
        <v>25</v>
      </c>
      <c r="C84" s="34">
        <v>2328.7134476534293</v>
      </c>
      <c r="D84" s="34"/>
      <c r="E84" s="34"/>
      <c r="F84" s="34">
        <v>347.84615384615392</v>
      </c>
      <c r="G84" s="34"/>
      <c r="H84" s="34"/>
      <c r="I84" s="34">
        <v>918.45454545454572</v>
      </c>
      <c r="J84" s="34"/>
      <c r="K84" s="34"/>
      <c r="L84" s="34">
        <v>21.882526907786293</v>
      </c>
      <c r="M84" s="34"/>
      <c r="N84" s="34"/>
      <c r="O84" s="34">
        <v>8.2438236983940243</v>
      </c>
      <c r="P84" s="34"/>
      <c r="Q84" s="5"/>
      <c r="R84" s="13"/>
    </row>
    <row r="85" spans="1:33" hidden="1" x14ac:dyDescent="0.25">
      <c r="A85" s="32">
        <v>638</v>
      </c>
      <c r="B85" s="33" t="s">
        <v>25</v>
      </c>
      <c r="C85" s="34">
        <v>5510.8014440433217</v>
      </c>
      <c r="D85" s="34"/>
      <c r="E85" s="34"/>
      <c r="F85" s="34">
        <v>988.92307692307691</v>
      </c>
      <c r="G85" s="34"/>
      <c r="H85" s="34"/>
      <c r="I85" s="34">
        <v>2711.363636363636</v>
      </c>
      <c r="J85" s="34"/>
      <c r="K85" s="34"/>
      <c r="L85" s="34">
        <v>21.671579559778923</v>
      </c>
      <c r="M85" s="34"/>
      <c r="N85" s="34"/>
      <c r="O85" s="34">
        <v>168.27317994035732</v>
      </c>
      <c r="P85" s="34"/>
      <c r="Q85" s="5"/>
      <c r="R85" s="13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idden="1" x14ac:dyDescent="0.25">
      <c r="A86" s="32"/>
      <c r="B86" s="33" t="s">
        <v>25</v>
      </c>
      <c r="C86" s="34">
        <v>5420.6570397111918</v>
      </c>
      <c r="D86" s="34"/>
      <c r="E86" s="34"/>
      <c r="F86" s="34">
        <v>1017.9230769230768</v>
      </c>
      <c r="G86" s="34"/>
      <c r="H86" s="34"/>
      <c r="I86" s="34">
        <v>2998.6969696969695</v>
      </c>
      <c r="J86" s="34"/>
      <c r="K86" s="34"/>
      <c r="L86" s="34">
        <v>29.038737515756814</v>
      </c>
      <c r="M86" s="34"/>
      <c r="N86" s="34"/>
      <c r="O86" s="34">
        <v>175.21947415939368</v>
      </c>
      <c r="P86" s="34"/>
      <c r="Q86" s="5"/>
      <c r="R86" s="13"/>
    </row>
    <row r="87" spans="1:33" hidden="1" x14ac:dyDescent="0.25">
      <c r="A87" s="32"/>
      <c r="B87" s="33" t="s">
        <v>25</v>
      </c>
      <c r="C87" s="34">
        <v>5470.2292418772568</v>
      </c>
      <c r="D87" s="34"/>
      <c r="E87" s="34"/>
      <c r="F87" s="34">
        <v>1013.9230769230769</v>
      </c>
      <c r="G87" s="34"/>
      <c r="H87" s="34"/>
      <c r="I87" s="34">
        <v>2849.030303030303</v>
      </c>
      <c r="J87" s="34"/>
      <c r="K87" s="34"/>
      <c r="L87" s="34">
        <v>23.855158537767871</v>
      </c>
      <c r="M87" s="34"/>
      <c r="N87" s="34"/>
      <c r="O87" s="34">
        <v>171.7463270498755</v>
      </c>
      <c r="P87" s="34"/>
      <c r="Q87" s="5"/>
      <c r="R87" s="13"/>
    </row>
    <row r="88" spans="1:33" ht="15.75" thickBot="1" x14ac:dyDescent="0.3">
      <c r="A88" s="210"/>
      <c r="B88" s="209" t="s">
        <v>60</v>
      </c>
      <c r="C88" s="47">
        <v>2678.542418772563</v>
      </c>
      <c r="D88" s="64">
        <v>2303.02</v>
      </c>
      <c r="E88" s="65">
        <v>361.11</v>
      </c>
      <c r="F88" s="47"/>
      <c r="G88" s="64">
        <v>377.18</v>
      </c>
      <c r="H88" s="65">
        <v>66.03</v>
      </c>
      <c r="I88" s="47"/>
      <c r="J88" s="64">
        <v>1465.26</v>
      </c>
      <c r="K88" s="65">
        <v>143.01</v>
      </c>
      <c r="L88" s="47"/>
      <c r="M88" s="64">
        <v>34.47</v>
      </c>
      <c r="N88" s="65">
        <v>18.88</v>
      </c>
      <c r="O88" s="47"/>
      <c r="P88" s="64">
        <v>9.09</v>
      </c>
      <c r="Q88" s="65">
        <v>3.02</v>
      </c>
      <c r="R88" s="71">
        <v>6</v>
      </c>
    </row>
    <row r="89" spans="1:33" ht="15.75" x14ac:dyDescent="0.25">
      <c r="A89" s="2" t="s">
        <v>35</v>
      </c>
      <c r="B89" s="16" t="s">
        <v>56</v>
      </c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15"/>
    </row>
    <row r="90" spans="1:33" ht="15.75" x14ac:dyDescent="0.25">
      <c r="A90" s="2" t="s">
        <v>36</v>
      </c>
      <c r="B90" s="16" t="s">
        <v>57</v>
      </c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33" ht="15.75" x14ac:dyDescent="0.25">
      <c r="A91" s="2" t="s">
        <v>53</v>
      </c>
      <c r="B91" s="16" t="s">
        <v>58</v>
      </c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</sheetData>
  <sortState ref="A3:G86">
    <sortCondition ref="B3:B86"/>
  </sortState>
  <mergeCells count="6">
    <mergeCell ref="A1:O1"/>
    <mergeCell ref="C2:E2"/>
    <mergeCell ref="F2:H2"/>
    <mergeCell ref="I2:K2"/>
    <mergeCell ref="L2:N2"/>
    <mergeCell ref="O2:Q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7"/>
  <sheetViews>
    <sheetView topLeftCell="B1" zoomScaleNormal="100" workbookViewId="0">
      <selection activeCell="B39" sqref="B39"/>
    </sheetView>
  </sheetViews>
  <sheetFormatPr defaultRowHeight="15" x14ac:dyDescent="0.25"/>
  <cols>
    <col min="1" max="1" width="14.5703125" hidden="1" customWidth="1"/>
    <col min="2" max="2" width="28.5703125" customWidth="1"/>
    <col min="3" max="3" width="12.28515625" hidden="1" customWidth="1"/>
    <col min="4" max="4" width="9" bestFit="1" customWidth="1"/>
    <col min="5" max="5" width="6.5703125" bestFit="1" customWidth="1"/>
    <col min="6" max="6" width="15.140625" hidden="1" customWidth="1"/>
    <col min="7" max="7" width="9" bestFit="1" customWidth="1"/>
    <col min="8" max="8" width="6.5703125" bestFit="1" customWidth="1"/>
    <col min="9" max="9" width="15" hidden="1" customWidth="1"/>
    <col min="10" max="10" width="9" bestFit="1" customWidth="1"/>
    <col min="11" max="11" width="6.5703125" bestFit="1" customWidth="1"/>
    <col min="12" max="12" width="13.140625" hidden="1" customWidth="1"/>
    <col min="13" max="13" width="9" bestFit="1" customWidth="1"/>
    <col min="14" max="14" width="5.5703125" bestFit="1" customWidth="1"/>
    <col min="15" max="15" width="13.28515625" hidden="1" customWidth="1"/>
    <col min="16" max="16" width="9" bestFit="1" customWidth="1"/>
    <col min="17" max="17" width="4.5703125" bestFit="1" customWidth="1"/>
    <col min="18" max="18" width="9" bestFit="1" customWidth="1"/>
  </cols>
  <sheetData>
    <row r="1" spans="1:33" ht="16.5" thickBot="1" x14ac:dyDescent="0.3">
      <c r="A1" s="212" t="s">
        <v>63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19"/>
      <c r="Q1" s="10"/>
      <c r="R1" s="10"/>
    </row>
    <row r="2" spans="1:33" ht="18" x14ac:dyDescent="0.25">
      <c r="A2" s="14" t="s">
        <v>26</v>
      </c>
      <c r="B2" s="72" t="s">
        <v>28</v>
      </c>
      <c r="C2" s="42" t="s">
        <v>30</v>
      </c>
      <c r="D2" s="213" t="s">
        <v>30</v>
      </c>
      <c r="E2" s="215"/>
      <c r="F2" s="46" t="s">
        <v>31</v>
      </c>
      <c r="G2" s="216" t="s">
        <v>31</v>
      </c>
      <c r="H2" s="218"/>
      <c r="I2" s="46" t="s">
        <v>32</v>
      </c>
      <c r="J2" s="216" t="s">
        <v>32</v>
      </c>
      <c r="K2" s="218"/>
      <c r="L2" s="46" t="s">
        <v>33</v>
      </c>
      <c r="M2" s="216" t="s">
        <v>33</v>
      </c>
      <c r="N2" s="218"/>
      <c r="O2" s="46" t="s">
        <v>34</v>
      </c>
      <c r="P2" s="216" t="s">
        <v>34</v>
      </c>
      <c r="Q2" s="218"/>
      <c r="R2" s="66" t="s">
        <v>48</v>
      </c>
    </row>
    <row r="3" spans="1:33" ht="18" x14ac:dyDescent="0.25">
      <c r="A3" s="14"/>
      <c r="B3" s="73"/>
      <c r="C3" s="42" t="s">
        <v>55</v>
      </c>
      <c r="D3" s="54" t="s">
        <v>47</v>
      </c>
      <c r="E3" s="55" t="s">
        <v>49</v>
      </c>
      <c r="F3" s="42" t="s">
        <v>55</v>
      </c>
      <c r="G3" s="54" t="s">
        <v>47</v>
      </c>
      <c r="H3" s="55" t="s">
        <v>49</v>
      </c>
      <c r="I3" s="42" t="s">
        <v>55</v>
      </c>
      <c r="J3" s="54" t="s">
        <v>47</v>
      </c>
      <c r="K3" s="55" t="s">
        <v>49</v>
      </c>
      <c r="L3" s="42" t="s">
        <v>55</v>
      </c>
      <c r="M3" s="54" t="s">
        <v>47</v>
      </c>
      <c r="N3" s="55" t="s">
        <v>49</v>
      </c>
      <c r="O3" s="42" t="s">
        <v>55</v>
      </c>
      <c r="P3" s="54" t="s">
        <v>47</v>
      </c>
      <c r="Q3" s="55" t="s">
        <v>49</v>
      </c>
      <c r="R3" s="67" t="s">
        <v>51</v>
      </c>
    </row>
    <row r="4" spans="1:33" x14ac:dyDescent="0.25">
      <c r="A4" s="43">
        <v>634</v>
      </c>
      <c r="B4" s="74" t="s">
        <v>12</v>
      </c>
      <c r="C4" s="47">
        <v>3124.6209386281585</v>
      </c>
      <c r="D4" s="56">
        <f>SUM(C4:C6)/3</f>
        <v>3219.4426895306856</v>
      </c>
      <c r="E4" s="57">
        <f>STDEV(C4:C6)</f>
        <v>82.308029051769708</v>
      </c>
      <c r="F4" s="47">
        <v>426.38461538461547</v>
      </c>
      <c r="G4" s="56">
        <f>SUM(F4:F6)/3</f>
        <v>457.69230769230779</v>
      </c>
      <c r="H4" s="57">
        <f>STDEV(F4:F6)</f>
        <v>40.924161350582615</v>
      </c>
      <c r="I4" s="47">
        <v>913.12121212121235</v>
      </c>
      <c r="J4" s="56">
        <f>SUM(I4:I6)/3</f>
        <v>963.63636363636363</v>
      </c>
      <c r="K4" s="57">
        <f>STDEV(I4:I6)</f>
        <v>45.712128745190697</v>
      </c>
      <c r="L4" s="47">
        <v>12.992000387859987</v>
      </c>
      <c r="M4" s="56">
        <f>SUM(L4:L6)/3</f>
        <v>15.386526713856304</v>
      </c>
      <c r="N4" s="57">
        <f>STDEV(L4:L6)</f>
        <v>2.0830818514626368</v>
      </c>
      <c r="O4" s="47">
        <v>27.853382944379085</v>
      </c>
      <c r="P4" s="56">
        <f>SUM(O4:O6)/3</f>
        <v>29.402971190938686</v>
      </c>
      <c r="Q4" s="57">
        <f>STDEV(O4:O6)</f>
        <v>1.5495882465596029</v>
      </c>
      <c r="R4" s="68">
        <v>1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idden="1" x14ac:dyDescent="0.25">
      <c r="A5" s="43"/>
      <c r="B5" s="75" t="s">
        <v>12</v>
      </c>
      <c r="C5" s="48">
        <v>3261.2644404332127</v>
      </c>
      <c r="D5" s="58"/>
      <c r="E5" s="59"/>
      <c r="F5" s="48">
        <v>504.00000000000006</v>
      </c>
      <c r="G5" s="58"/>
      <c r="H5" s="59"/>
      <c r="I5" s="48">
        <v>1002.1515151515152</v>
      </c>
      <c r="J5" s="58"/>
      <c r="K5" s="59"/>
      <c r="L5" s="48">
        <v>16.781053039852615</v>
      </c>
      <c r="M5" s="58"/>
      <c r="N5" s="59"/>
      <c r="O5" s="48">
        <v>30.952559437498291</v>
      </c>
      <c r="P5" s="56"/>
      <c r="Q5" s="57"/>
      <c r="R5" s="69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idden="1" x14ac:dyDescent="0.25">
      <c r="A6" s="43"/>
      <c r="B6" s="75" t="s">
        <v>12</v>
      </c>
      <c r="C6" s="48">
        <v>3272.4426895306856</v>
      </c>
      <c r="D6" s="58"/>
      <c r="E6" s="59"/>
      <c r="F6" s="48">
        <v>442.69230769230774</v>
      </c>
      <c r="G6" s="58"/>
      <c r="H6" s="59"/>
      <c r="I6" s="48">
        <v>975.63636363636374</v>
      </c>
      <c r="J6" s="58"/>
      <c r="K6" s="59"/>
      <c r="L6" s="48">
        <v>16.386526713856302</v>
      </c>
      <c r="M6" s="58"/>
      <c r="N6" s="59"/>
      <c r="O6" s="48">
        <v>29.402971190938686</v>
      </c>
      <c r="P6" s="56"/>
      <c r="Q6" s="57"/>
      <c r="R6" s="6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x14ac:dyDescent="0.25">
      <c r="A7" s="44">
        <v>645</v>
      </c>
      <c r="B7" s="76" t="s">
        <v>14</v>
      </c>
      <c r="C7" s="47">
        <v>2515.7527075812268</v>
      </c>
      <c r="D7" s="56">
        <f>SUM(C7:C9)/3</f>
        <v>2493.9666064981943</v>
      </c>
      <c r="E7" s="57">
        <f>STDEV(C7:C9)</f>
        <v>19.831048433921904</v>
      </c>
      <c r="F7" s="47">
        <v>417.15384615384619</v>
      </c>
      <c r="G7" s="56">
        <f>SUM(F7:F9)/3</f>
        <v>431.5384615384616</v>
      </c>
      <c r="H7" s="57">
        <f>STDEV(F7:F9)</f>
        <v>13.143945891910398</v>
      </c>
      <c r="I7" s="47">
        <v>900.09090909090992</v>
      </c>
      <c r="J7" s="56">
        <f>SUM(I7:I9)/3</f>
        <v>866.66666666666742</v>
      </c>
      <c r="K7" s="57">
        <f>STDEV(I7:I9)</f>
        <v>57.159251059076411</v>
      </c>
      <c r="L7" s="47">
        <v>9.9920003878599868</v>
      </c>
      <c r="M7" s="56">
        <f>SUM(L7:L9)/3</f>
        <v>16.570105691845246</v>
      </c>
      <c r="N7" s="57">
        <f>STDEV(L7:L9)</f>
        <v>5.7041347703541527</v>
      </c>
      <c r="O7" s="47">
        <v>21.258323985663861</v>
      </c>
      <c r="P7" s="56">
        <f>SUM(O7:O9)/3</f>
        <v>22.945309293863364</v>
      </c>
      <c r="Q7" s="57">
        <f>STDEV(O7:O9)</f>
        <v>1.686985308199505</v>
      </c>
      <c r="R7" s="69">
        <v>1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idden="1" x14ac:dyDescent="0.25">
      <c r="A8" s="44"/>
      <c r="B8" s="77" t="s">
        <v>14</v>
      </c>
      <c r="C8" s="49">
        <v>2489.1805054151619</v>
      </c>
      <c r="D8" s="60"/>
      <c r="E8" s="61"/>
      <c r="F8" s="49">
        <v>442.92307692307702</v>
      </c>
      <c r="G8" s="60"/>
      <c r="H8" s="61"/>
      <c r="I8" s="49">
        <v>899.24242424242493</v>
      </c>
      <c r="J8" s="60"/>
      <c r="K8" s="61"/>
      <c r="L8" s="49">
        <v>20.148210995830507</v>
      </c>
      <c r="M8" s="60"/>
      <c r="N8" s="61"/>
      <c r="O8" s="49">
        <v>24.632294602062871</v>
      </c>
      <c r="P8" s="56"/>
      <c r="Q8" s="57"/>
      <c r="R8" s="6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idden="1" x14ac:dyDescent="0.25">
      <c r="A9" s="44"/>
      <c r="B9" s="77" t="s">
        <v>14</v>
      </c>
      <c r="C9" s="49">
        <v>2476.9666064981943</v>
      </c>
      <c r="D9" s="60"/>
      <c r="E9" s="61"/>
      <c r="F9" s="49">
        <v>434.5384615384616</v>
      </c>
      <c r="G9" s="60"/>
      <c r="H9" s="61"/>
      <c r="I9" s="49">
        <v>800.66666666666742</v>
      </c>
      <c r="J9" s="60"/>
      <c r="K9" s="61"/>
      <c r="L9" s="49">
        <v>19.570105691845246</v>
      </c>
      <c r="M9" s="60"/>
      <c r="N9" s="61"/>
      <c r="O9" s="49">
        <v>22.945309293863367</v>
      </c>
      <c r="P9" s="56"/>
      <c r="Q9" s="57"/>
      <c r="R9" s="6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x14ac:dyDescent="0.25">
      <c r="A10" s="45">
        <v>633</v>
      </c>
      <c r="B10" s="76" t="s">
        <v>11</v>
      </c>
      <c r="C10" s="47">
        <v>1964.3158844765339</v>
      </c>
      <c r="D10" s="56">
        <f>SUM(C10:C18)/9</f>
        <v>2545.5031588447655</v>
      </c>
      <c r="E10" s="57">
        <f>STDEV(C10:C18)</f>
        <v>351.35828933427564</v>
      </c>
      <c r="F10" s="47">
        <v>220.69230769230774</v>
      </c>
      <c r="G10" s="56">
        <f>SUM(F10:F18)/9</f>
        <v>400</v>
      </c>
      <c r="H10" s="57">
        <f>STDEV(F10:F18)</f>
        <v>108.97997346019416</v>
      </c>
      <c r="I10" s="47">
        <v>881.54545454545439</v>
      </c>
      <c r="J10" s="56">
        <f>SUM(I10:I18)/9</f>
        <v>1067.6767676767679</v>
      </c>
      <c r="K10" s="57">
        <f>STDEV(I10:I18)</f>
        <v>110.20717613321752</v>
      </c>
      <c r="L10" s="47">
        <v>13.937263647823137</v>
      </c>
      <c r="M10" s="56">
        <f>SUM(L10:L18)/9</f>
        <v>24.723649762435766</v>
      </c>
      <c r="N10" s="57">
        <f>STDEV(L10:L18)</f>
        <v>5.9877534980470877</v>
      </c>
      <c r="O10" s="47">
        <v>3.6715000957566142</v>
      </c>
      <c r="P10" s="56">
        <f>SUM(O10:O18)/9</f>
        <v>9.7093923558862958</v>
      </c>
      <c r="Q10" s="57">
        <f>STDEV(O10:O18)</f>
        <v>4.3304410421201256</v>
      </c>
      <c r="R10" s="69">
        <v>3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idden="1" x14ac:dyDescent="0.25">
      <c r="A11" s="45"/>
      <c r="B11" s="78" t="s">
        <v>11</v>
      </c>
      <c r="C11" s="50">
        <v>2385.535198555956</v>
      </c>
      <c r="D11" s="62"/>
      <c r="E11" s="63"/>
      <c r="F11" s="50">
        <v>274.07692307692309</v>
      </c>
      <c r="G11" s="62"/>
      <c r="H11" s="63"/>
      <c r="I11" s="50">
        <v>1089.9696969696975</v>
      </c>
      <c r="J11" s="62"/>
      <c r="K11" s="63"/>
      <c r="L11" s="50">
        <v>19.148210995830507</v>
      </c>
      <c r="M11" s="62"/>
      <c r="N11" s="63"/>
      <c r="O11" s="50">
        <v>5.9462942190364148</v>
      </c>
      <c r="P11" s="62"/>
      <c r="Q11" s="63"/>
      <c r="R11" s="70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idden="1" x14ac:dyDescent="0.25">
      <c r="A12" s="45"/>
      <c r="B12" s="78" t="s">
        <v>11</v>
      </c>
      <c r="C12" s="50">
        <v>2144.9255415162452</v>
      </c>
      <c r="D12" s="62"/>
      <c r="E12" s="63"/>
      <c r="F12" s="50">
        <v>301.38461538461542</v>
      </c>
      <c r="G12" s="62"/>
      <c r="H12" s="63"/>
      <c r="I12" s="50">
        <v>955.75757575757598</v>
      </c>
      <c r="J12" s="62"/>
      <c r="K12" s="63"/>
      <c r="L12" s="50">
        <v>22.54273732182682</v>
      </c>
      <c r="M12" s="62"/>
      <c r="N12" s="63"/>
      <c r="O12" s="50">
        <v>4.8088971573965145</v>
      </c>
      <c r="P12" s="62"/>
      <c r="Q12" s="63"/>
      <c r="R12" s="70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idden="1" x14ac:dyDescent="0.25">
      <c r="A13" s="45">
        <v>642</v>
      </c>
      <c r="B13" s="78" t="s">
        <v>11</v>
      </c>
      <c r="C13" s="50">
        <v>2483.9666064981948</v>
      </c>
      <c r="D13" s="62"/>
      <c r="E13" s="63"/>
      <c r="F13" s="50">
        <v>409.92307692307702</v>
      </c>
      <c r="G13" s="62"/>
      <c r="H13" s="63"/>
      <c r="I13" s="50">
        <v>994.81818181818244</v>
      </c>
      <c r="J13" s="62"/>
      <c r="K13" s="63"/>
      <c r="L13" s="50">
        <v>24.249684863764184</v>
      </c>
      <c r="M13" s="62"/>
      <c r="N13" s="63"/>
      <c r="O13" s="50">
        <v>9.1673825613526319</v>
      </c>
      <c r="P13" s="62"/>
      <c r="Q13" s="63"/>
      <c r="R13" s="70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idden="1" x14ac:dyDescent="0.25">
      <c r="A14" s="45"/>
      <c r="B14" s="78" t="s">
        <v>11</v>
      </c>
      <c r="C14" s="50">
        <v>2780.1841155234652</v>
      </c>
      <c r="D14" s="62"/>
      <c r="E14" s="63"/>
      <c r="F14" s="50">
        <v>436.23076923076928</v>
      </c>
      <c r="G14" s="62"/>
      <c r="H14" s="63"/>
      <c r="I14" s="50">
        <v>1163.8181818181824</v>
      </c>
      <c r="J14" s="62"/>
      <c r="K14" s="63"/>
      <c r="L14" s="50">
        <v>29.405895471734709</v>
      </c>
      <c r="M14" s="62"/>
      <c r="N14" s="63"/>
      <c r="O14" s="50">
        <v>10.068206068233428</v>
      </c>
      <c r="P14" s="62"/>
      <c r="Q14" s="63"/>
      <c r="R14" s="70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idden="1" x14ac:dyDescent="0.25">
      <c r="A15" s="45"/>
      <c r="B15" s="78" t="s">
        <v>11</v>
      </c>
      <c r="C15" s="50">
        <v>2515.07536101083</v>
      </c>
      <c r="D15" s="62"/>
      <c r="E15" s="63"/>
      <c r="F15" s="50">
        <v>453.07692307692315</v>
      </c>
      <c r="G15" s="62"/>
      <c r="H15" s="63"/>
      <c r="I15" s="50">
        <v>1086.8181818181824</v>
      </c>
      <c r="J15" s="62"/>
      <c r="K15" s="63"/>
      <c r="L15" s="50">
        <v>26.827790167749448</v>
      </c>
      <c r="M15" s="62"/>
      <c r="N15" s="63"/>
      <c r="O15" s="50">
        <v>9.6177943147930307</v>
      </c>
      <c r="P15" s="62"/>
      <c r="Q15" s="63"/>
      <c r="R15" s="70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idden="1" x14ac:dyDescent="0.25">
      <c r="A16" s="45">
        <v>643</v>
      </c>
      <c r="B16" s="78" t="s">
        <v>11</v>
      </c>
      <c r="C16" s="50">
        <v>2663.6850180505417</v>
      </c>
      <c r="D16" s="62"/>
      <c r="E16" s="63"/>
      <c r="F16" s="50">
        <v>466.38461538461536</v>
      </c>
      <c r="G16" s="62"/>
      <c r="H16" s="63"/>
      <c r="I16" s="50">
        <v>1040.9090909090905</v>
      </c>
      <c r="J16" s="62"/>
      <c r="K16" s="63"/>
      <c r="L16" s="50">
        <v>23.405895471734709</v>
      </c>
      <c r="M16" s="62"/>
      <c r="N16" s="63"/>
      <c r="O16" s="50">
        <v>14.388470903668846</v>
      </c>
      <c r="P16" s="62"/>
      <c r="Q16" s="63"/>
      <c r="R16" s="70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idden="1" x14ac:dyDescent="0.25">
      <c r="A17" s="45"/>
      <c r="B17" s="78" t="s">
        <v>11</v>
      </c>
      <c r="C17" s="50">
        <v>3018.3321299638983</v>
      </c>
      <c r="D17" s="62"/>
      <c r="E17" s="63"/>
      <c r="F17" s="50">
        <v>530.69230769230762</v>
      </c>
      <c r="G17" s="62"/>
      <c r="H17" s="63"/>
      <c r="I17" s="50">
        <v>1201.9999999999998</v>
      </c>
      <c r="J17" s="62"/>
      <c r="K17" s="63"/>
      <c r="L17" s="50">
        <v>34.194948123727343</v>
      </c>
      <c r="M17" s="62"/>
      <c r="N17" s="63"/>
      <c r="O17" s="50">
        <v>15.014500287269842</v>
      </c>
      <c r="P17" s="62"/>
      <c r="Q17" s="63"/>
      <c r="R17" s="70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idden="1" x14ac:dyDescent="0.25">
      <c r="A18" s="45"/>
      <c r="B18" s="78" t="s">
        <v>11</v>
      </c>
      <c r="C18" s="50">
        <v>2953.50857400722</v>
      </c>
      <c r="D18" s="62"/>
      <c r="E18" s="63"/>
      <c r="F18" s="50">
        <v>507.53846153846155</v>
      </c>
      <c r="G18" s="62"/>
      <c r="H18" s="63"/>
      <c r="I18" s="50">
        <v>1193.454545454545</v>
      </c>
      <c r="J18" s="62"/>
      <c r="K18" s="63"/>
      <c r="L18" s="50">
        <v>28.800421797731026</v>
      </c>
      <c r="M18" s="62"/>
      <c r="N18" s="63"/>
      <c r="O18" s="50">
        <v>14.701485595469343</v>
      </c>
      <c r="P18" s="62"/>
      <c r="Q18" s="63"/>
      <c r="R18" s="70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.75" thickBot="1" x14ac:dyDescent="0.3">
      <c r="A19" s="44">
        <v>646</v>
      </c>
      <c r="B19" s="79" t="s">
        <v>10</v>
      </c>
      <c r="C19" s="47">
        <v>2678.542418772563</v>
      </c>
      <c r="D19" s="64">
        <f>SUM(C19:C33)/15</f>
        <v>2428.1583935018048</v>
      </c>
      <c r="E19" s="65">
        <f>STDEV(C19:C33)</f>
        <v>295.75104080835035</v>
      </c>
      <c r="F19" s="47">
        <v>482.99999999999994</v>
      </c>
      <c r="G19" s="64">
        <f>SUM(F19:F33)/15</f>
        <v>399.69230769230774</v>
      </c>
      <c r="H19" s="65">
        <f>STDEV(F19:F33)</f>
        <v>76.067233463315176</v>
      </c>
      <c r="I19" s="47">
        <v>930.24242424242448</v>
      </c>
      <c r="J19" s="64">
        <f>SUM(I19:I33)/15</f>
        <v>1082.4242424242427</v>
      </c>
      <c r="K19" s="65">
        <f>STDEV(I19:I33)</f>
        <v>260.46059088048247</v>
      </c>
      <c r="L19" s="47">
        <v>26.405895471734709</v>
      </c>
      <c r="M19" s="64">
        <f>SUM(L19:L33)/15</f>
        <v>26.196548046155339</v>
      </c>
      <c r="N19" s="65">
        <f>STDEV(L19:L33)</f>
        <v>3.9657231562394495</v>
      </c>
      <c r="O19" s="47">
        <v>12.739706163990043</v>
      </c>
      <c r="P19" s="64">
        <f>SUM(O19:O33)/15</f>
        <v>11.046723755847994</v>
      </c>
      <c r="Q19" s="65">
        <f>STDEV(O19:O33)</f>
        <v>2.71833824848067</v>
      </c>
      <c r="R19" s="71">
        <v>5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idden="1" x14ac:dyDescent="0.25">
      <c r="A20" s="35"/>
      <c r="B20" s="53" t="s">
        <v>10</v>
      </c>
      <c r="C20" s="37">
        <v>2976.6886281588445</v>
      </c>
      <c r="D20" s="51"/>
      <c r="E20" s="51"/>
      <c r="F20" s="37">
        <v>526.76923076923072</v>
      </c>
      <c r="G20" s="51"/>
      <c r="H20" s="51"/>
      <c r="I20" s="37">
        <v>1068.757575757576</v>
      </c>
      <c r="J20" s="51"/>
      <c r="K20" s="51"/>
      <c r="L20" s="37">
        <v>34.773053427712604</v>
      </c>
      <c r="M20" s="51"/>
      <c r="N20" s="51"/>
      <c r="O20" s="37">
        <v>15.838882657109247</v>
      </c>
      <c r="P20" s="52"/>
      <c r="Q20" s="52"/>
      <c r="R20" s="4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idden="1" x14ac:dyDescent="0.25">
      <c r="A21" s="35"/>
      <c r="B21" s="36" t="s">
        <v>10</v>
      </c>
      <c r="C21" s="37">
        <v>2944.6155234657035</v>
      </c>
      <c r="D21" s="37"/>
      <c r="E21" s="37"/>
      <c r="F21" s="37">
        <v>506.38461538461536</v>
      </c>
      <c r="G21" s="37"/>
      <c r="H21" s="37"/>
      <c r="I21" s="37">
        <v>1001.0000000000002</v>
      </c>
      <c r="J21" s="37"/>
      <c r="K21" s="37"/>
      <c r="L21" s="37">
        <v>27.589474449723657</v>
      </c>
      <c r="M21" s="37"/>
      <c r="N21" s="37"/>
      <c r="O21" s="37">
        <v>14.289294410549644</v>
      </c>
      <c r="P21" s="38"/>
      <c r="Q21" s="38"/>
      <c r="R21" s="3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idden="1" x14ac:dyDescent="0.25">
      <c r="A22" s="35">
        <v>631</v>
      </c>
      <c r="B22" s="36" t="s">
        <v>10</v>
      </c>
      <c r="C22" s="37">
        <v>2085.8185920577616</v>
      </c>
      <c r="D22" s="37"/>
      <c r="E22" s="37"/>
      <c r="F22" s="37">
        <v>325.15384615384619</v>
      </c>
      <c r="G22" s="37"/>
      <c r="H22" s="37"/>
      <c r="I22" s="37">
        <v>1364.666666666667</v>
      </c>
      <c r="J22" s="37"/>
      <c r="K22" s="37"/>
      <c r="L22" s="37">
        <v>23.249684863764184</v>
      </c>
      <c r="M22" s="37"/>
      <c r="N22" s="37"/>
      <c r="O22" s="37">
        <v>7.7934119449536254</v>
      </c>
      <c r="P22" s="38"/>
      <c r="Q22" s="38"/>
      <c r="R22" s="39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idden="1" x14ac:dyDescent="0.25">
      <c r="A23" s="35"/>
      <c r="B23" s="36" t="s">
        <v>10</v>
      </c>
      <c r="C23" s="37">
        <v>2316.8916967509022</v>
      </c>
      <c r="D23" s="37"/>
      <c r="E23" s="37"/>
      <c r="F23" s="37">
        <v>384.69230769230774</v>
      </c>
      <c r="G23" s="37"/>
      <c r="H23" s="37"/>
      <c r="I23" s="37">
        <v>1803.2121212121215</v>
      </c>
      <c r="J23" s="37"/>
      <c r="K23" s="37"/>
      <c r="L23" s="37">
        <v>26.882526907786289</v>
      </c>
      <c r="M23" s="37"/>
      <c r="N23" s="37"/>
      <c r="O23" s="37">
        <v>9.7934119449536254</v>
      </c>
      <c r="P23" s="38"/>
      <c r="Q23" s="38"/>
      <c r="R23" s="3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idden="1" x14ac:dyDescent="0.25">
      <c r="A24" s="35"/>
      <c r="B24" s="36" t="s">
        <v>10</v>
      </c>
      <c r="C24" s="37">
        <v>2282.3551444043319</v>
      </c>
      <c r="D24" s="37"/>
      <c r="E24" s="37"/>
      <c r="F24" s="37">
        <v>330.92307692307696</v>
      </c>
      <c r="G24" s="37"/>
      <c r="H24" s="37"/>
      <c r="I24" s="37">
        <v>1463.9393939393942</v>
      </c>
      <c r="J24" s="37"/>
      <c r="K24" s="37"/>
      <c r="L24" s="37">
        <v>22.066105885775237</v>
      </c>
      <c r="M24" s="37"/>
      <c r="N24" s="37"/>
      <c r="O24" s="37">
        <v>8.7934119449536254</v>
      </c>
      <c r="P24" s="38"/>
      <c r="Q24" s="38"/>
      <c r="R24" s="3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idden="1" x14ac:dyDescent="0.25">
      <c r="A25" s="35">
        <v>632</v>
      </c>
      <c r="B25" s="36" t="s">
        <v>10</v>
      </c>
      <c r="C25" s="37">
        <v>2525.610108303249</v>
      </c>
      <c r="D25" s="37"/>
      <c r="E25" s="37"/>
      <c r="F25" s="37">
        <v>384.07692307692315</v>
      </c>
      <c r="G25" s="37"/>
      <c r="H25" s="37"/>
      <c r="I25" s="37">
        <v>952.66666666666652</v>
      </c>
      <c r="J25" s="37"/>
      <c r="K25" s="37"/>
      <c r="L25" s="37">
        <v>29.773053427712604</v>
      </c>
      <c r="M25" s="37"/>
      <c r="N25" s="37"/>
      <c r="O25" s="37">
        <v>11.365735547591036</v>
      </c>
      <c r="P25" s="38"/>
      <c r="Q25" s="38"/>
      <c r="R25" s="38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idden="1" x14ac:dyDescent="0.25">
      <c r="A26" s="35"/>
      <c r="B26" s="36" t="s">
        <v>10</v>
      </c>
      <c r="C26" s="37">
        <v>2466.3231046931405</v>
      </c>
      <c r="D26" s="37"/>
      <c r="E26" s="37"/>
      <c r="F26" s="37">
        <v>486.69230769230774</v>
      </c>
      <c r="G26" s="37"/>
      <c r="H26" s="37"/>
      <c r="I26" s="37">
        <v>1060.9393939393935</v>
      </c>
      <c r="J26" s="37"/>
      <c r="K26" s="37"/>
      <c r="L26" s="37">
        <v>31.405895471734709</v>
      </c>
      <c r="M26" s="37"/>
      <c r="N26" s="37"/>
      <c r="O26" s="37">
        <v>13.640529670870837</v>
      </c>
      <c r="P26" s="38"/>
      <c r="Q26" s="38"/>
      <c r="R26" s="38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idden="1" x14ac:dyDescent="0.25">
      <c r="A27" s="35"/>
      <c r="B27" s="36" t="s">
        <v>10</v>
      </c>
      <c r="C27" s="37">
        <v>2489.9666064981948</v>
      </c>
      <c r="D27" s="37"/>
      <c r="E27" s="37"/>
      <c r="F27" s="37">
        <v>435.38461538461547</v>
      </c>
      <c r="G27" s="37"/>
      <c r="H27" s="37"/>
      <c r="I27" s="37">
        <v>927.30303030303003</v>
      </c>
      <c r="J27" s="37"/>
      <c r="K27" s="37"/>
      <c r="L27" s="37">
        <v>27.589474449723657</v>
      </c>
      <c r="M27" s="37"/>
      <c r="N27" s="37"/>
      <c r="O27" s="37">
        <v>12.503132609230937</v>
      </c>
      <c r="P27" s="38"/>
      <c r="Q27" s="38"/>
      <c r="R27" s="38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idden="1" x14ac:dyDescent="0.25">
      <c r="A28" s="35">
        <v>640</v>
      </c>
      <c r="B28" s="36" t="s">
        <v>10</v>
      </c>
      <c r="C28" s="37">
        <v>2345.6083032490969</v>
      </c>
      <c r="D28" s="37"/>
      <c r="E28" s="37"/>
      <c r="F28" s="37">
        <v>371.5384615384616</v>
      </c>
      <c r="G28" s="37"/>
      <c r="H28" s="37"/>
      <c r="I28" s="37">
        <v>896.84848484848544</v>
      </c>
      <c r="J28" s="37"/>
      <c r="K28" s="37"/>
      <c r="L28" s="37">
        <v>21.460632211771554</v>
      </c>
      <c r="M28" s="37"/>
      <c r="N28" s="37"/>
      <c r="O28" s="37">
        <v>11.090941424311234</v>
      </c>
      <c r="P28" s="38"/>
      <c r="Q28" s="38"/>
      <c r="R28" s="38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idden="1" x14ac:dyDescent="0.25">
      <c r="A29" s="35"/>
      <c r="B29" s="36" t="s">
        <v>10</v>
      </c>
      <c r="C29" s="37">
        <v>2606.610108303249</v>
      </c>
      <c r="D29" s="37"/>
      <c r="E29" s="37"/>
      <c r="F29" s="37">
        <v>408.07692307692315</v>
      </c>
      <c r="G29" s="37"/>
      <c r="H29" s="37"/>
      <c r="I29" s="37">
        <v>979.27272727272748</v>
      </c>
      <c r="J29" s="37"/>
      <c r="K29" s="37"/>
      <c r="L29" s="37">
        <v>29.038737515756814</v>
      </c>
      <c r="M29" s="37"/>
      <c r="N29" s="37"/>
      <c r="O29" s="37">
        <v>12.816147301031435</v>
      </c>
      <c r="P29" s="38"/>
      <c r="Q29" s="38"/>
      <c r="R29" s="38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idden="1" x14ac:dyDescent="0.25">
      <c r="A30" s="35"/>
      <c r="B30" s="36" t="s">
        <v>10</v>
      </c>
      <c r="C30" s="37">
        <v>2482.109205776173</v>
      </c>
      <c r="D30" s="37"/>
      <c r="E30" s="37"/>
      <c r="F30" s="37">
        <v>427.30769230769238</v>
      </c>
      <c r="G30" s="37"/>
      <c r="H30" s="37"/>
      <c r="I30" s="37">
        <v>992.06060606060646</v>
      </c>
      <c r="J30" s="37"/>
      <c r="K30" s="37"/>
      <c r="L30" s="37">
        <v>25.249684863764184</v>
      </c>
      <c r="M30" s="37"/>
      <c r="N30" s="37"/>
      <c r="O30" s="37">
        <v>11.953544362671334</v>
      </c>
      <c r="P30" s="38"/>
      <c r="Q30" s="38"/>
      <c r="R30" s="38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idden="1" x14ac:dyDescent="0.25">
      <c r="A31" s="35">
        <v>641</v>
      </c>
      <c r="B31" s="36" t="s">
        <v>10</v>
      </c>
      <c r="C31" s="37">
        <v>2001.1732851985557</v>
      </c>
      <c r="D31" s="37"/>
      <c r="E31" s="37"/>
      <c r="F31" s="37">
        <v>314.23076923076928</v>
      </c>
      <c r="G31" s="37"/>
      <c r="H31" s="37"/>
      <c r="I31" s="37">
        <v>918.24242424242482</v>
      </c>
      <c r="J31" s="37"/>
      <c r="K31" s="37"/>
      <c r="L31" s="37">
        <v>21.093474255793662</v>
      </c>
      <c r="M31" s="37"/>
      <c r="N31" s="37"/>
      <c r="O31" s="37">
        <v>6.4194413285546208</v>
      </c>
      <c r="P31" s="38"/>
      <c r="Q31" s="38"/>
      <c r="R31" s="38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idden="1" x14ac:dyDescent="0.25">
      <c r="A32" s="35"/>
      <c r="B32" s="36" t="s">
        <v>10</v>
      </c>
      <c r="C32" s="37">
        <v>2144.3176895306856</v>
      </c>
      <c r="D32" s="37"/>
      <c r="E32" s="37"/>
      <c r="F32" s="37">
        <v>317.69230769230768</v>
      </c>
      <c r="G32" s="37"/>
      <c r="H32" s="37"/>
      <c r="I32" s="37">
        <v>1016.3939393939395</v>
      </c>
      <c r="J32" s="37"/>
      <c r="K32" s="37"/>
      <c r="L32" s="37">
        <v>23.882526907786289</v>
      </c>
      <c r="M32" s="37"/>
      <c r="N32" s="37"/>
      <c r="O32" s="37">
        <v>8.9690295751142237</v>
      </c>
      <c r="P32" s="38"/>
      <c r="Q32" s="38"/>
      <c r="R32" s="38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idden="1" x14ac:dyDescent="0.25">
      <c r="A33" s="35"/>
      <c r="B33" s="36" t="s">
        <v>10</v>
      </c>
      <c r="C33" s="37">
        <v>2075.7454873646207</v>
      </c>
      <c r="D33" s="37"/>
      <c r="E33" s="37"/>
      <c r="F33" s="37">
        <v>293.46153846153845</v>
      </c>
      <c r="G33" s="37"/>
      <c r="H33" s="37"/>
      <c r="I33" s="37">
        <v>860.81818181818221</v>
      </c>
      <c r="J33" s="37"/>
      <c r="K33" s="37"/>
      <c r="L33" s="37">
        <v>22.488000581789976</v>
      </c>
      <c r="M33" s="37"/>
      <c r="N33" s="37"/>
      <c r="O33" s="37">
        <v>7.6942354518344223</v>
      </c>
      <c r="P33" s="38"/>
      <c r="Q33" s="38"/>
      <c r="R33" s="38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5.75" thickBot="1" x14ac:dyDescent="0.3">
      <c r="A34" s="208"/>
      <c r="B34" s="209" t="s">
        <v>60</v>
      </c>
      <c r="C34" s="47">
        <v>2678.542418772563</v>
      </c>
      <c r="D34" s="64">
        <v>2303.02</v>
      </c>
      <c r="E34" s="65">
        <v>361.11</v>
      </c>
      <c r="F34" s="47"/>
      <c r="G34" s="64">
        <v>377.18</v>
      </c>
      <c r="H34" s="65">
        <v>66.03</v>
      </c>
      <c r="I34" s="47"/>
      <c r="J34" s="64">
        <v>1465.26</v>
      </c>
      <c r="K34" s="65">
        <v>143.01</v>
      </c>
      <c r="L34" s="47"/>
      <c r="M34" s="64">
        <v>34.47</v>
      </c>
      <c r="N34" s="65">
        <v>18.88</v>
      </c>
      <c r="O34" s="47"/>
      <c r="P34" s="64">
        <v>9.09</v>
      </c>
      <c r="Q34" s="65">
        <v>3.02</v>
      </c>
      <c r="R34" s="71">
        <v>6</v>
      </c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5.75" x14ac:dyDescent="0.25">
      <c r="A35" s="2" t="s">
        <v>35</v>
      </c>
      <c r="B35" s="16" t="s">
        <v>56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40"/>
      <c r="Q35" s="40"/>
      <c r="R35" s="40"/>
    </row>
    <row r="36" spans="1:33" ht="15.75" x14ac:dyDescent="0.25">
      <c r="A36" s="2" t="s">
        <v>36</v>
      </c>
      <c r="B36" s="16" t="s">
        <v>57</v>
      </c>
    </row>
    <row r="37" spans="1:33" ht="15.75" x14ac:dyDescent="0.25">
      <c r="A37" s="16" t="s">
        <v>52</v>
      </c>
      <c r="B37" s="16" t="s">
        <v>58</v>
      </c>
    </row>
  </sheetData>
  <sortState ref="A3:G32">
    <sortCondition ref="B3:B32"/>
  </sortState>
  <mergeCells count="6">
    <mergeCell ref="P2:Q2"/>
    <mergeCell ref="A1:O1"/>
    <mergeCell ref="D2:E2"/>
    <mergeCell ref="G2:H2"/>
    <mergeCell ref="J2:K2"/>
    <mergeCell ref="M2:N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opLeftCell="B1" zoomScaleNormal="100" workbookViewId="0">
      <selection activeCell="B29" sqref="A29:XFD30"/>
    </sheetView>
  </sheetViews>
  <sheetFormatPr defaultRowHeight="12.75" x14ac:dyDescent="0.2"/>
  <cols>
    <col min="1" max="1" width="11.42578125" style="2" hidden="1" customWidth="1"/>
    <col min="2" max="2" width="25.85546875" style="2" bestFit="1" customWidth="1"/>
    <col min="3" max="3" width="9" style="2" hidden="1" customWidth="1"/>
    <col min="4" max="4" width="9" style="2" bestFit="1" customWidth="1"/>
    <col min="5" max="5" width="7.5703125" style="2" customWidth="1"/>
    <col min="6" max="6" width="14" style="2" hidden="1" customWidth="1"/>
    <col min="7" max="7" width="9" style="2" bestFit="1" customWidth="1"/>
    <col min="8" max="8" width="6.5703125" style="2" bestFit="1" customWidth="1"/>
    <col min="9" max="9" width="10.85546875" style="2" hidden="1" customWidth="1"/>
    <col min="10" max="10" width="9" style="2" customWidth="1"/>
    <col min="11" max="11" width="7.5703125" style="2" customWidth="1"/>
    <col min="12" max="12" width="11" style="2" hidden="1" customWidth="1"/>
    <col min="13" max="13" width="9" style="2" bestFit="1" customWidth="1"/>
    <col min="14" max="14" width="5.5703125" style="2" bestFit="1" customWidth="1"/>
    <col min="15" max="15" width="10.85546875" style="2" hidden="1" customWidth="1"/>
    <col min="16" max="16" width="9" style="2" bestFit="1" customWidth="1"/>
    <col min="17" max="17" width="4.5703125" style="2" bestFit="1" customWidth="1"/>
    <col min="18" max="18" width="10.140625" style="2" bestFit="1" customWidth="1"/>
    <col min="19" max="16384" width="9.140625" style="2"/>
  </cols>
  <sheetData>
    <row r="1" spans="1:33" ht="16.5" thickBot="1" x14ac:dyDescent="0.3">
      <c r="A1" s="212" t="s">
        <v>64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</row>
    <row r="2" spans="1:33" ht="18" x14ac:dyDescent="0.25">
      <c r="A2" s="14" t="s">
        <v>26</v>
      </c>
      <c r="B2" s="99" t="s">
        <v>37</v>
      </c>
      <c r="C2" s="42" t="s">
        <v>30</v>
      </c>
      <c r="D2" s="213" t="s">
        <v>30</v>
      </c>
      <c r="E2" s="215"/>
      <c r="F2" s="46" t="s">
        <v>31</v>
      </c>
      <c r="G2" s="216" t="s">
        <v>31</v>
      </c>
      <c r="H2" s="218"/>
      <c r="I2" s="46" t="s">
        <v>32</v>
      </c>
      <c r="J2" s="216" t="s">
        <v>32</v>
      </c>
      <c r="K2" s="218"/>
      <c r="L2" s="46" t="s">
        <v>33</v>
      </c>
      <c r="M2" s="216" t="s">
        <v>33</v>
      </c>
      <c r="N2" s="218"/>
      <c r="O2" s="46" t="s">
        <v>34</v>
      </c>
      <c r="P2" s="216" t="s">
        <v>34</v>
      </c>
      <c r="Q2" s="218"/>
      <c r="R2" s="66" t="s">
        <v>50</v>
      </c>
    </row>
    <row r="3" spans="1:33" ht="18" x14ac:dyDescent="0.25">
      <c r="A3" s="14"/>
      <c r="B3" s="100"/>
      <c r="C3" s="42" t="s">
        <v>55</v>
      </c>
      <c r="D3" s="54" t="s">
        <v>47</v>
      </c>
      <c r="E3" s="55" t="s">
        <v>49</v>
      </c>
      <c r="F3" s="42" t="s">
        <v>55</v>
      </c>
      <c r="G3" s="54" t="s">
        <v>47</v>
      </c>
      <c r="H3" s="55" t="s">
        <v>49</v>
      </c>
      <c r="I3" s="42" t="s">
        <v>55</v>
      </c>
      <c r="J3" s="54" t="s">
        <v>47</v>
      </c>
      <c r="K3" s="55" t="s">
        <v>49</v>
      </c>
      <c r="L3" s="42" t="s">
        <v>55</v>
      </c>
      <c r="M3" s="54" t="s">
        <v>47</v>
      </c>
      <c r="N3" s="55" t="s">
        <v>49</v>
      </c>
      <c r="O3" s="42" t="s">
        <v>55</v>
      </c>
      <c r="P3" s="54" t="s">
        <v>47</v>
      </c>
      <c r="Q3" s="55" t="s">
        <v>49</v>
      </c>
      <c r="R3" s="67" t="s">
        <v>51</v>
      </c>
    </row>
    <row r="4" spans="1:33" ht="15" x14ac:dyDescent="0.25">
      <c r="A4" s="141">
        <v>647</v>
      </c>
      <c r="B4" s="156" t="s">
        <v>15</v>
      </c>
      <c r="C4" s="47">
        <v>3615.628158844765</v>
      </c>
      <c r="D4" s="56">
        <f>SUM(C4:C6)/3</f>
        <v>3742.7369133574007</v>
      </c>
      <c r="E4" s="57">
        <f>STDEV(C4:C6)</f>
        <v>144.46417586769559</v>
      </c>
      <c r="F4" s="47">
        <v>552.69230769230774</v>
      </c>
      <c r="G4" s="56">
        <f>SUM(F4:F6)/3</f>
        <v>579.23076923076928</v>
      </c>
      <c r="H4" s="57">
        <f>STDEV(F4:F6)</f>
        <v>22.984558747741985</v>
      </c>
      <c r="I4" s="47">
        <v>923.84848484848544</v>
      </c>
      <c r="J4" s="56">
        <f>SUM(I4:I6)/3</f>
        <v>972.72727272727332</v>
      </c>
      <c r="K4" s="57">
        <f>STDEV(I4:I6)</f>
        <v>44.76453034743929</v>
      </c>
      <c r="L4" s="47">
        <v>16.937263647823137</v>
      </c>
      <c r="M4" s="56">
        <f>SUM(L4:L6)/3</f>
        <v>20.120842625812084</v>
      </c>
      <c r="N4" s="57">
        <f>STDEV(L4:L6)</f>
        <v>3.7840129607444641</v>
      </c>
      <c r="O4" s="47">
        <v>31.150912423736692</v>
      </c>
      <c r="P4" s="56">
        <f>SUM(O4:O6)/3</f>
        <v>32.700500670296293</v>
      </c>
      <c r="Q4" s="57">
        <f>STDEV(O4:O6)</f>
        <v>1.5495882465596047</v>
      </c>
      <c r="R4" s="68">
        <v>1</v>
      </c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5" hidden="1" x14ac:dyDescent="0.25">
      <c r="A5" s="141"/>
      <c r="B5" s="157" t="s">
        <v>15</v>
      </c>
      <c r="C5" s="47">
        <v>3899.8456678700359</v>
      </c>
      <c r="D5" s="56"/>
      <c r="E5" s="57"/>
      <c r="F5" s="47">
        <v>592.76923076923083</v>
      </c>
      <c r="G5" s="56"/>
      <c r="H5" s="57"/>
      <c r="I5" s="47">
        <v>982.60606060606119</v>
      </c>
      <c r="J5" s="56"/>
      <c r="K5" s="57"/>
      <c r="L5" s="47">
        <v>24.304421603801032</v>
      </c>
      <c r="M5" s="56"/>
      <c r="N5" s="57"/>
      <c r="O5" s="47">
        <v>34.250088916855901</v>
      </c>
      <c r="P5" s="56"/>
      <c r="Q5" s="57"/>
      <c r="R5" s="153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5" hidden="1" x14ac:dyDescent="0.25">
      <c r="A6" s="141"/>
      <c r="B6" s="157" t="s">
        <v>15</v>
      </c>
      <c r="C6" s="47">
        <v>3712.7369133574002</v>
      </c>
      <c r="D6" s="56"/>
      <c r="E6" s="57"/>
      <c r="F6" s="47">
        <v>592.23076923076928</v>
      </c>
      <c r="G6" s="56"/>
      <c r="H6" s="57"/>
      <c r="I6" s="47">
        <v>1011.7272727272733</v>
      </c>
      <c r="J6" s="56"/>
      <c r="K6" s="57"/>
      <c r="L6" s="47">
        <v>19.120842625812084</v>
      </c>
      <c r="M6" s="56"/>
      <c r="N6" s="57"/>
      <c r="O6" s="47">
        <v>32.700500670296293</v>
      </c>
      <c r="P6" s="56"/>
      <c r="Q6" s="57"/>
      <c r="R6" s="69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5" x14ac:dyDescent="0.25">
      <c r="A7" s="142">
        <v>605</v>
      </c>
      <c r="B7" s="157" t="s">
        <v>1</v>
      </c>
      <c r="C7" s="47">
        <v>4232.9954873646211</v>
      </c>
      <c r="D7" s="56">
        <f>SUM(C7:C15)/9</f>
        <v>2840.1865222623342</v>
      </c>
      <c r="E7" s="57">
        <f>STDEV(C7:C15)</f>
        <v>1130.0007147205126</v>
      </c>
      <c r="F7" s="47">
        <v>684.46153846153857</v>
      </c>
      <c r="G7" s="56">
        <f>SUM(F7:F15)/9</f>
        <v>440.51282051282055</v>
      </c>
      <c r="H7" s="57">
        <f>STDEV(F7:F15)</f>
        <v>209.34136994774263</v>
      </c>
      <c r="I7" s="47">
        <v>2292.8484848484854</v>
      </c>
      <c r="J7" s="56">
        <f>SUM(I7:I15)/9</f>
        <v>1701.0101010101014</v>
      </c>
      <c r="K7" s="57">
        <f>STDEV(I7:I15)</f>
        <v>565.13455332414514</v>
      </c>
      <c r="L7" s="47">
        <v>37.819790555609437</v>
      </c>
      <c r="M7" s="56">
        <f>SUM(L7:L15)/9</f>
        <v>22.093474255793666</v>
      </c>
      <c r="N7" s="57">
        <f>STDEV(L7:L15)</f>
        <v>18.273261276905394</v>
      </c>
      <c r="O7" s="47">
        <v>12.739706163990043</v>
      </c>
      <c r="P7" s="56">
        <f>SUM(O7:O15)/9</f>
        <v>4.213509890290279</v>
      </c>
      <c r="Q7" s="57">
        <f>STDEV(O7:O15)</f>
        <v>6.8004312833041247</v>
      </c>
      <c r="R7" s="69">
        <v>3</v>
      </c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5" hidden="1" x14ac:dyDescent="0.25">
      <c r="A8" s="143"/>
      <c r="B8" s="158" t="s">
        <v>1</v>
      </c>
      <c r="C8" s="150">
        <v>4499.7833935018043</v>
      </c>
      <c r="D8" s="119"/>
      <c r="E8" s="120"/>
      <c r="F8" s="150">
        <v>775.76923076923083</v>
      </c>
      <c r="G8" s="119"/>
      <c r="H8" s="120"/>
      <c r="I8" s="150">
        <v>2526.969696969697</v>
      </c>
      <c r="J8" s="119"/>
      <c r="K8" s="120"/>
      <c r="L8" s="150">
        <v>53.921264423543107</v>
      </c>
      <c r="M8" s="119"/>
      <c r="N8" s="120"/>
      <c r="O8" s="150">
        <v>13.640529670870837</v>
      </c>
      <c r="P8" s="119"/>
      <c r="Q8" s="120"/>
      <c r="R8" s="6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5" hidden="1" x14ac:dyDescent="0.25">
      <c r="A9" s="143"/>
      <c r="B9" s="158" t="s">
        <v>1</v>
      </c>
      <c r="C9" s="150">
        <v>4279.3894404332132</v>
      </c>
      <c r="D9" s="119"/>
      <c r="E9" s="120"/>
      <c r="F9" s="150">
        <v>683.61538461538476</v>
      </c>
      <c r="G9" s="119"/>
      <c r="H9" s="120"/>
      <c r="I9" s="150">
        <v>2502.909090909091</v>
      </c>
      <c r="J9" s="119"/>
      <c r="K9" s="120"/>
      <c r="L9" s="150">
        <v>44.370527489576276</v>
      </c>
      <c r="M9" s="119"/>
      <c r="N9" s="120"/>
      <c r="O9" s="150">
        <v>13.19011791743044</v>
      </c>
      <c r="P9" s="119"/>
      <c r="Q9" s="120"/>
      <c r="R9" s="69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5" hidden="1" x14ac:dyDescent="0.25">
      <c r="A10" s="144">
        <v>606</v>
      </c>
      <c r="B10" s="159" t="s">
        <v>1</v>
      </c>
      <c r="C10" s="150">
        <v>1942.8862815884472</v>
      </c>
      <c r="D10" s="119"/>
      <c r="E10" s="120"/>
      <c r="F10" s="150">
        <v>293</v>
      </c>
      <c r="G10" s="119"/>
      <c r="H10" s="120"/>
      <c r="I10" s="150">
        <v>1497.1212121212125</v>
      </c>
      <c r="J10" s="119"/>
      <c r="K10" s="120"/>
      <c r="L10" s="150">
        <v>5.2576844759041972</v>
      </c>
      <c r="M10" s="119"/>
      <c r="N10" s="120"/>
      <c r="O10" s="150">
        <v>-1.274794123279801</v>
      </c>
      <c r="P10" s="119"/>
      <c r="Q10" s="120"/>
      <c r="R10" s="69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5" hidden="1" x14ac:dyDescent="0.25">
      <c r="A11" s="144"/>
      <c r="B11" s="159" t="s">
        <v>1</v>
      </c>
      <c r="C11" s="150">
        <v>2246.9611913357398</v>
      </c>
      <c r="D11" s="119"/>
      <c r="E11" s="120"/>
      <c r="F11" s="150">
        <v>352.53846153846155</v>
      </c>
      <c r="G11" s="119"/>
      <c r="H11" s="120"/>
      <c r="I11" s="150">
        <v>1389.3030303030305</v>
      </c>
      <c r="J11" s="119"/>
      <c r="K11" s="120"/>
      <c r="L11" s="150">
        <v>14.257684475904197</v>
      </c>
      <c r="M11" s="119"/>
      <c r="N11" s="120"/>
      <c r="O11" s="150">
        <v>1.274794123279801</v>
      </c>
      <c r="P11" s="119"/>
      <c r="Q11" s="120"/>
      <c r="R11" s="69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5" hidden="1" x14ac:dyDescent="0.25">
      <c r="A12" s="144"/>
      <c r="B12" s="159" t="s">
        <v>1</v>
      </c>
      <c r="C12" s="150">
        <v>1971.9237364620935</v>
      </c>
      <c r="D12" s="119"/>
      <c r="E12" s="120"/>
      <c r="F12" s="150">
        <v>346.76923076923077</v>
      </c>
      <c r="G12" s="119"/>
      <c r="H12" s="120"/>
      <c r="I12" s="150">
        <v>1377.2121212121215</v>
      </c>
      <c r="J12" s="119"/>
      <c r="K12" s="120"/>
      <c r="L12" s="150">
        <v>11.257684475904197</v>
      </c>
      <c r="M12" s="119"/>
      <c r="N12" s="120"/>
      <c r="O12" s="150">
        <v>0</v>
      </c>
      <c r="P12" s="119"/>
      <c r="Q12" s="120"/>
      <c r="R12" s="69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 spans="1:33" ht="15" hidden="1" x14ac:dyDescent="0.25">
      <c r="A13" s="87">
        <v>622</v>
      </c>
      <c r="B13" s="160" t="s">
        <v>1</v>
      </c>
      <c r="C13" s="150">
        <v>2019.4602888086638</v>
      </c>
      <c r="D13" s="119"/>
      <c r="E13" s="120"/>
      <c r="F13" s="150">
        <v>263.23076923076917</v>
      </c>
      <c r="G13" s="119"/>
      <c r="H13" s="120"/>
      <c r="I13" s="150">
        <v>1230.3333333333335</v>
      </c>
      <c r="J13" s="119"/>
      <c r="K13" s="120"/>
      <c r="L13" s="150">
        <v>6.4686318239115721</v>
      </c>
      <c r="M13" s="119"/>
      <c r="N13" s="120"/>
      <c r="O13" s="150">
        <v>-1.8243823698394013</v>
      </c>
      <c r="P13" s="119"/>
      <c r="Q13" s="120"/>
      <c r="R13" s="69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15" hidden="1" x14ac:dyDescent="0.25">
      <c r="A14" s="87"/>
      <c r="B14" s="160" t="s">
        <v>1</v>
      </c>
      <c r="C14" s="150">
        <v>2231.0324909747292</v>
      </c>
      <c r="D14" s="119"/>
      <c r="E14" s="120"/>
      <c r="F14" s="150">
        <v>284.07692307692309</v>
      </c>
      <c r="G14" s="119"/>
      <c r="H14" s="120"/>
      <c r="I14" s="150">
        <v>1264.4848484848483</v>
      </c>
      <c r="J14" s="119"/>
      <c r="K14" s="120"/>
      <c r="L14" s="150">
        <v>16.83578977988946</v>
      </c>
      <c r="M14" s="119"/>
      <c r="N14" s="120"/>
      <c r="O14" s="150">
        <v>0.72520587672019898</v>
      </c>
      <c r="P14" s="119"/>
      <c r="Q14" s="120"/>
      <c r="R14" s="6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15" hidden="1" x14ac:dyDescent="0.25">
      <c r="A15" s="87"/>
      <c r="B15" s="160" t="s">
        <v>1</v>
      </c>
      <c r="C15" s="150">
        <v>2137.2463898916967</v>
      </c>
      <c r="D15" s="119"/>
      <c r="E15" s="120"/>
      <c r="F15" s="150">
        <v>281.15384615384613</v>
      </c>
      <c r="G15" s="119"/>
      <c r="H15" s="120"/>
      <c r="I15" s="150">
        <v>1227.909090909091</v>
      </c>
      <c r="J15" s="119"/>
      <c r="K15" s="120"/>
      <c r="L15" s="150">
        <v>8.6522108019005159</v>
      </c>
      <c r="M15" s="119"/>
      <c r="N15" s="120"/>
      <c r="O15" s="150">
        <v>-0.54958824655960126</v>
      </c>
      <c r="P15" s="119"/>
      <c r="Q15" s="120"/>
      <c r="R15" s="6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ht="15" x14ac:dyDescent="0.25">
      <c r="A16" s="145">
        <v>644</v>
      </c>
      <c r="B16" s="157" t="s">
        <v>13</v>
      </c>
      <c r="C16" s="47">
        <v>2239.8916967509022</v>
      </c>
      <c r="D16" s="56">
        <f>SUM(C16:C18)/3</f>
        <v>2188.7116425992776</v>
      </c>
      <c r="E16" s="57">
        <f>STDEV(C16:C18)</f>
        <v>47.619907753410907</v>
      </c>
      <c r="F16" s="47">
        <v>364.23076923076928</v>
      </c>
      <c r="G16" s="56">
        <f>SUM(F16:F18)/3</f>
        <v>372.30769230769238</v>
      </c>
      <c r="H16" s="57">
        <f>STDEV(F16:F18)</f>
        <v>7.2857971586289922</v>
      </c>
      <c r="I16" s="47">
        <v>924.51515151515173</v>
      </c>
      <c r="J16" s="56">
        <f>SUM(I16:I18)/3</f>
        <v>931.81818181818232</v>
      </c>
      <c r="K16" s="57">
        <f>STDEV(I16:I18)</f>
        <v>28.365594985469802</v>
      </c>
      <c r="L16" s="47">
        <v>20.882526907786289</v>
      </c>
      <c r="M16" s="56">
        <f>SUM(L16:L18)/3</f>
        <v>23.277053233782606</v>
      </c>
      <c r="N16" s="57">
        <f>STDEV(L16:L18)</f>
        <v>3.8108803415854142</v>
      </c>
      <c r="O16" s="47">
        <v>8.0682060682334278</v>
      </c>
      <c r="P16" s="56">
        <f>SUM(O16:O18)/3</f>
        <v>9.2056031298733281</v>
      </c>
      <c r="Q16" s="57">
        <f>STDEV(O16:O18)</f>
        <v>1.1373970616398985</v>
      </c>
      <c r="R16" s="69">
        <v>1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ht="15" hidden="1" x14ac:dyDescent="0.25">
      <c r="A17" s="145"/>
      <c r="B17" s="157" t="s">
        <v>13</v>
      </c>
      <c r="C17" s="47">
        <v>2180.5315884476531</v>
      </c>
      <c r="D17" s="56"/>
      <c r="E17" s="57"/>
      <c r="F17" s="47">
        <v>378.38461538461542</v>
      </c>
      <c r="G17" s="56"/>
      <c r="H17" s="57"/>
      <c r="I17" s="47">
        <v>963.12121212121258</v>
      </c>
      <c r="J17" s="56"/>
      <c r="K17" s="57"/>
      <c r="L17" s="47">
        <v>27.671579559778923</v>
      </c>
      <c r="M17" s="56"/>
      <c r="N17" s="57"/>
      <c r="O17" s="47">
        <v>10.343000191513228</v>
      </c>
      <c r="P17" s="56"/>
      <c r="Q17" s="57"/>
      <c r="R17" s="6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5" hidden="1" x14ac:dyDescent="0.25">
      <c r="A18" s="145"/>
      <c r="B18" s="157" t="s">
        <v>13</v>
      </c>
      <c r="C18" s="47">
        <v>2145.7116425992776</v>
      </c>
      <c r="D18" s="56"/>
      <c r="E18" s="57"/>
      <c r="F18" s="47">
        <v>374.30769230769238</v>
      </c>
      <c r="G18" s="56"/>
      <c r="H18" s="57"/>
      <c r="I18" s="47">
        <v>907.81818181818221</v>
      </c>
      <c r="J18" s="56"/>
      <c r="K18" s="57"/>
      <c r="L18" s="47">
        <v>21.277053233782606</v>
      </c>
      <c r="M18" s="56"/>
      <c r="N18" s="57"/>
      <c r="O18" s="47">
        <v>9.2056031298733281</v>
      </c>
      <c r="P18" s="56"/>
      <c r="Q18" s="57"/>
      <c r="R18" s="6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5" x14ac:dyDescent="0.25">
      <c r="A19" s="146">
        <v>649</v>
      </c>
      <c r="B19" s="157" t="s">
        <v>17</v>
      </c>
      <c r="C19" s="47">
        <v>3589.2716606498188</v>
      </c>
      <c r="D19" s="56">
        <f>SUM(C19:C21)/3</f>
        <v>4004.3840252707573</v>
      </c>
      <c r="E19" s="57">
        <f>STDEV(C19:C21)</f>
        <v>394.54178340607314</v>
      </c>
      <c r="F19" s="47">
        <v>575.30769230769238</v>
      </c>
      <c r="G19" s="56">
        <f>SUM(F19:F21)/3</f>
        <v>604.61538461538476</v>
      </c>
      <c r="H19" s="57">
        <f>STDEV(F19:F21)</f>
        <v>39.032758204074582</v>
      </c>
      <c r="I19" s="47">
        <v>1108.9999999999998</v>
      </c>
      <c r="J19" s="56">
        <f>SUM(I19:I21)/3</f>
        <v>1169.6969696969695</v>
      </c>
      <c r="K19" s="57">
        <f>STDEV(I19:I21)</f>
        <v>52.691794054652249</v>
      </c>
      <c r="L19" s="47">
        <v>16.304421603801032</v>
      </c>
      <c r="M19" s="56">
        <f>SUM(L19:L21)/3</f>
        <v>21.304421603801032</v>
      </c>
      <c r="N19" s="57">
        <f>STDEV(L19:L21)</f>
        <v>4.5825756949558398</v>
      </c>
      <c r="O19" s="47">
        <v>32.799677163415502</v>
      </c>
      <c r="P19" s="56">
        <f>SUM(O19:O21)/3</f>
        <v>34.211868348335202</v>
      </c>
      <c r="Q19" s="57">
        <f>STDEV(O19:O21)</f>
        <v>1.4121911849197026</v>
      </c>
      <c r="R19" s="69">
        <v>1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5" hidden="1" x14ac:dyDescent="0.25">
      <c r="A20" s="146"/>
      <c r="B20" s="157" t="s">
        <v>17</v>
      </c>
      <c r="C20" s="47">
        <v>4374.4963898916958</v>
      </c>
      <c r="D20" s="56"/>
      <c r="E20" s="57"/>
      <c r="F20" s="47">
        <v>648.92307692307702</v>
      </c>
      <c r="G20" s="56"/>
      <c r="H20" s="57"/>
      <c r="I20" s="47">
        <v>1196.393939393939</v>
      </c>
      <c r="J20" s="56"/>
      <c r="K20" s="57"/>
      <c r="L20" s="47">
        <v>22.304421603801032</v>
      </c>
      <c r="M20" s="56"/>
      <c r="N20" s="57"/>
      <c r="O20" s="47">
        <v>35.624059533254908</v>
      </c>
      <c r="P20" s="56"/>
      <c r="Q20" s="57"/>
      <c r="R20" s="69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5" hidden="1" x14ac:dyDescent="0.25">
      <c r="A21" s="146"/>
      <c r="B21" s="157" t="s">
        <v>17</v>
      </c>
      <c r="C21" s="47">
        <v>4049.3840252707573</v>
      </c>
      <c r="D21" s="56"/>
      <c r="E21" s="57"/>
      <c r="F21" s="47">
        <v>589.61538461538476</v>
      </c>
      <c r="G21" s="56"/>
      <c r="H21" s="57"/>
      <c r="I21" s="47">
        <v>1203.6969696969695</v>
      </c>
      <c r="J21" s="56"/>
      <c r="K21" s="57"/>
      <c r="L21" s="47">
        <v>25.304421603801032</v>
      </c>
      <c r="M21" s="56"/>
      <c r="N21" s="57"/>
      <c r="O21" s="47">
        <v>34.211868348335202</v>
      </c>
      <c r="P21" s="56"/>
      <c r="Q21" s="57"/>
      <c r="R21" s="69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15" x14ac:dyDescent="0.25">
      <c r="A22" s="147">
        <v>631</v>
      </c>
      <c r="B22" s="76" t="s">
        <v>10</v>
      </c>
      <c r="C22" s="47">
        <v>2085.8185920577616</v>
      </c>
      <c r="D22" s="56">
        <f>SUM(C22:C27)/6</f>
        <v>2361.1608754512631</v>
      </c>
      <c r="E22" s="57">
        <f>STDEV(C22:C27)</f>
        <v>166.53950729376822</v>
      </c>
      <c r="F22" s="47">
        <v>325.15384615384619</v>
      </c>
      <c r="G22" s="56">
        <f>SUM(F22:F27)/6</f>
        <v>391.15384615384619</v>
      </c>
      <c r="H22" s="57">
        <f>STDEV(F22:F27)</f>
        <v>61.902404576136618</v>
      </c>
      <c r="I22" s="47">
        <v>1364.666666666667</v>
      </c>
      <c r="J22" s="56">
        <f>SUM(I22:I27)/6</f>
        <v>1262.1212121212122</v>
      </c>
      <c r="K22" s="57">
        <f>STDEV(I22:I27)</f>
        <v>344.19906310349245</v>
      </c>
      <c r="L22" s="47">
        <v>23.249684863764184</v>
      </c>
      <c r="M22" s="56">
        <f>SUM(L22:L27)/6</f>
        <v>26.827790167749445</v>
      </c>
      <c r="N22" s="57">
        <f>STDEV(L22:L27)</f>
        <v>3.6247277875336041</v>
      </c>
      <c r="O22" s="47">
        <v>7.7934119449536254</v>
      </c>
      <c r="P22" s="56">
        <f>SUM(O22:O27)/6</f>
        <v>10.64827227709228</v>
      </c>
      <c r="Q22" s="57">
        <f>STDEV(O22:O27)</f>
        <v>2.2463474914671311</v>
      </c>
      <c r="R22" s="69">
        <v>2</v>
      </c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5" hidden="1" x14ac:dyDescent="0.25">
      <c r="A23" s="148"/>
      <c r="B23" s="161" t="s">
        <v>10</v>
      </c>
      <c r="C23" s="151">
        <v>2316.8916967509022</v>
      </c>
      <c r="D23" s="154"/>
      <c r="E23" s="155"/>
      <c r="F23" s="151">
        <v>384.69230769230774</v>
      </c>
      <c r="G23" s="154"/>
      <c r="H23" s="155"/>
      <c r="I23" s="151">
        <v>1803.2121212121215</v>
      </c>
      <c r="J23" s="154"/>
      <c r="K23" s="155"/>
      <c r="L23" s="151">
        <v>26.882526907786289</v>
      </c>
      <c r="M23" s="154"/>
      <c r="N23" s="155"/>
      <c r="O23" s="151">
        <v>9.7934119449536254</v>
      </c>
      <c r="P23" s="154"/>
      <c r="Q23" s="155"/>
      <c r="R23" s="69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5" hidden="1" x14ac:dyDescent="0.25">
      <c r="A24" s="148"/>
      <c r="B24" s="161" t="s">
        <v>10</v>
      </c>
      <c r="C24" s="151">
        <v>2282.3551444043319</v>
      </c>
      <c r="D24" s="154"/>
      <c r="E24" s="155"/>
      <c r="F24" s="151">
        <v>330.92307692307696</v>
      </c>
      <c r="G24" s="154"/>
      <c r="H24" s="155"/>
      <c r="I24" s="151">
        <v>1463.9393939393942</v>
      </c>
      <c r="J24" s="154"/>
      <c r="K24" s="155"/>
      <c r="L24" s="151">
        <v>22.066105885775237</v>
      </c>
      <c r="M24" s="154"/>
      <c r="N24" s="155"/>
      <c r="O24" s="151">
        <v>8.7934119449536254</v>
      </c>
      <c r="P24" s="154"/>
      <c r="Q24" s="155"/>
      <c r="R24" s="69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5" hidden="1" x14ac:dyDescent="0.25">
      <c r="A25" s="147">
        <v>632</v>
      </c>
      <c r="B25" s="161" t="s">
        <v>10</v>
      </c>
      <c r="C25" s="151">
        <v>2525.610108303249</v>
      </c>
      <c r="D25" s="154"/>
      <c r="E25" s="155"/>
      <c r="F25" s="151">
        <v>384.07692307692315</v>
      </c>
      <c r="G25" s="154"/>
      <c r="H25" s="155"/>
      <c r="I25" s="151">
        <v>952.66666666666652</v>
      </c>
      <c r="J25" s="154"/>
      <c r="K25" s="155"/>
      <c r="L25" s="151">
        <v>29.773053427712604</v>
      </c>
      <c r="M25" s="154"/>
      <c r="N25" s="155"/>
      <c r="O25" s="151">
        <v>11.365735547591036</v>
      </c>
      <c r="P25" s="154"/>
      <c r="Q25" s="155"/>
      <c r="R25" s="69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5" hidden="1" x14ac:dyDescent="0.25">
      <c r="A26" s="147"/>
      <c r="B26" s="161" t="s">
        <v>10</v>
      </c>
      <c r="C26" s="151">
        <v>2466.3231046931405</v>
      </c>
      <c r="D26" s="154"/>
      <c r="E26" s="155"/>
      <c r="F26" s="151">
        <v>486.69230769230774</v>
      </c>
      <c r="G26" s="154"/>
      <c r="H26" s="155"/>
      <c r="I26" s="151">
        <v>1060.9393939393935</v>
      </c>
      <c r="J26" s="154"/>
      <c r="K26" s="155"/>
      <c r="L26" s="151">
        <v>31.405895471734709</v>
      </c>
      <c r="M26" s="154"/>
      <c r="N26" s="155"/>
      <c r="O26" s="151">
        <v>13.640529670870837</v>
      </c>
      <c r="P26" s="154"/>
      <c r="Q26" s="155"/>
      <c r="R26" s="69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5" hidden="1" x14ac:dyDescent="0.25">
      <c r="A27" s="147"/>
      <c r="B27" s="161" t="s">
        <v>10</v>
      </c>
      <c r="C27" s="151">
        <v>2489.9666064981948</v>
      </c>
      <c r="D27" s="154"/>
      <c r="E27" s="155"/>
      <c r="F27" s="151">
        <v>435.38461538461547</v>
      </c>
      <c r="G27" s="154"/>
      <c r="H27" s="155"/>
      <c r="I27" s="151">
        <v>927.30303030303003</v>
      </c>
      <c r="J27" s="154"/>
      <c r="K27" s="155"/>
      <c r="L27" s="151">
        <v>27.589474449723657</v>
      </c>
      <c r="M27" s="154"/>
      <c r="N27" s="155"/>
      <c r="O27" s="151">
        <v>12.503132609230937</v>
      </c>
      <c r="P27" s="154"/>
      <c r="Q27" s="155"/>
      <c r="R27" s="69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15.75" thickBot="1" x14ac:dyDescent="0.3">
      <c r="A28" s="149">
        <v>648</v>
      </c>
      <c r="B28" s="162" t="s">
        <v>16</v>
      </c>
      <c r="C28" s="47">
        <v>2835.5442238267146</v>
      </c>
      <c r="D28" s="64">
        <f>SUM(C28:C30)/3</f>
        <v>2862.6511732851982</v>
      </c>
      <c r="E28" s="65">
        <f>STDEV(C28:C30)</f>
        <v>56.646719131536251</v>
      </c>
      <c r="F28" s="47">
        <v>475.30769230769226</v>
      </c>
      <c r="G28" s="64">
        <f>SUM(F28:F30)/3</f>
        <v>498.4615384615384</v>
      </c>
      <c r="H28" s="65">
        <f>STDEV(F28:F30)</f>
        <v>30.950714782733666</v>
      </c>
      <c r="I28" s="47">
        <v>988.48484848484873</v>
      </c>
      <c r="J28" s="64">
        <f>SUM(I28:I30)/3</f>
        <v>1033.333333333333</v>
      </c>
      <c r="K28" s="65">
        <f>STDEV(I28:I30)</f>
        <v>56.784749760177149</v>
      </c>
      <c r="L28" s="47">
        <v>26.616842819742079</v>
      </c>
      <c r="M28" s="64">
        <f>SUM(L28:L30)/3</f>
        <v>28.80042179773103</v>
      </c>
      <c r="N28" s="65">
        <f>STDEV(L28:L30)</f>
        <v>2.8198574664518423</v>
      </c>
      <c r="O28" s="47">
        <v>11.915323794150639</v>
      </c>
      <c r="P28" s="64">
        <f>SUM(O28:O30)/3</f>
        <v>12.777926732510741</v>
      </c>
      <c r="Q28" s="65">
        <f>STDEV(O28:O30)</f>
        <v>0.86260293836009883</v>
      </c>
      <c r="R28" s="71">
        <v>1</v>
      </c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5" hidden="1" x14ac:dyDescent="0.25">
      <c r="A29" s="140"/>
      <c r="B29" s="152" t="s">
        <v>16</v>
      </c>
      <c r="C29" s="38">
        <v>2927.7581227436817</v>
      </c>
      <c r="D29" s="52"/>
      <c r="E29" s="52"/>
      <c r="F29" s="38">
        <v>533.61538461538453</v>
      </c>
      <c r="G29" s="52"/>
      <c r="H29" s="52"/>
      <c r="I29" s="38">
        <v>1097.1818181818176</v>
      </c>
      <c r="J29" s="52"/>
      <c r="K29" s="52"/>
      <c r="L29" s="38">
        <v>31.984000775719974</v>
      </c>
      <c r="M29" s="52"/>
      <c r="N29" s="52"/>
      <c r="O29" s="38">
        <v>13.640529670870837</v>
      </c>
      <c r="P29" s="52"/>
      <c r="Q29" s="52"/>
      <c r="R29" s="4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5" hidden="1" x14ac:dyDescent="0.25">
      <c r="A30" s="140"/>
      <c r="B30" s="6" t="s">
        <v>16</v>
      </c>
      <c r="C30" s="38">
        <v>2824.6511732851982</v>
      </c>
      <c r="D30" s="38"/>
      <c r="E30" s="38"/>
      <c r="F30" s="38">
        <v>486.46153846153845</v>
      </c>
      <c r="G30" s="38"/>
      <c r="H30" s="38"/>
      <c r="I30" s="38">
        <v>1014.3333333333333</v>
      </c>
      <c r="J30" s="38"/>
      <c r="K30" s="38"/>
      <c r="L30" s="38">
        <v>27.800421797731026</v>
      </c>
      <c r="M30" s="38"/>
      <c r="N30" s="38"/>
      <c r="O30" s="38">
        <v>12.777926732510739</v>
      </c>
      <c r="P30" s="38"/>
      <c r="Q30" s="38"/>
      <c r="R30" s="139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5.75" thickBot="1" x14ac:dyDescent="0.3">
      <c r="A31" s="211"/>
      <c r="B31" s="209" t="s">
        <v>60</v>
      </c>
      <c r="C31" s="47">
        <v>2678.542418772563</v>
      </c>
      <c r="D31" s="64">
        <v>2303.02</v>
      </c>
      <c r="E31" s="65">
        <v>361.11</v>
      </c>
      <c r="F31" s="47"/>
      <c r="G31" s="64">
        <v>377.18</v>
      </c>
      <c r="H31" s="65">
        <v>66.03</v>
      </c>
      <c r="I31" s="47"/>
      <c r="J31" s="64">
        <v>1465.26</v>
      </c>
      <c r="K31" s="65">
        <v>143.01</v>
      </c>
      <c r="L31" s="47"/>
      <c r="M31" s="64">
        <v>34.47</v>
      </c>
      <c r="N31" s="65">
        <v>18.88</v>
      </c>
      <c r="O31" s="47"/>
      <c r="P31" s="64">
        <v>9.09</v>
      </c>
      <c r="Q31" s="65">
        <v>3.02</v>
      </c>
      <c r="R31" s="71">
        <v>6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5" x14ac:dyDescent="0.2">
      <c r="A32" s="2" t="s">
        <v>35</v>
      </c>
      <c r="B32" s="16" t="s">
        <v>56</v>
      </c>
      <c r="R32" s="40"/>
    </row>
    <row r="33" spans="1:2" ht="15" x14ac:dyDescent="0.2">
      <c r="A33" s="2" t="s">
        <v>36</v>
      </c>
      <c r="B33" s="16" t="s">
        <v>57</v>
      </c>
    </row>
    <row r="34" spans="1:2" ht="15" x14ac:dyDescent="0.2">
      <c r="A34" s="16" t="s">
        <v>52</v>
      </c>
      <c r="B34" s="16" t="s">
        <v>58</v>
      </c>
    </row>
  </sheetData>
  <sortState ref="A3:G29">
    <sortCondition ref="B3:B29"/>
  </sortState>
  <mergeCells count="6">
    <mergeCell ref="P2:Q2"/>
    <mergeCell ref="A1:R1"/>
    <mergeCell ref="D2:E2"/>
    <mergeCell ref="G2:H2"/>
    <mergeCell ref="J2:K2"/>
    <mergeCell ref="M2:N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7"/>
  <sheetViews>
    <sheetView topLeftCell="C1" zoomScaleNormal="100" workbookViewId="0">
      <selection activeCell="O22" sqref="O22"/>
    </sheetView>
  </sheetViews>
  <sheetFormatPr defaultRowHeight="12.75" x14ac:dyDescent="0.2"/>
  <cols>
    <col min="1" max="1" width="13.5703125" style="2" hidden="1" customWidth="1"/>
    <col min="2" max="2" width="11.85546875" style="2" hidden="1" customWidth="1"/>
    <col min="3" max="3" width="13.42578125" style="2" bestFit="1" customWidth="1"/>
    <col min="4" max="4" width="9.7109375" style="2" hidden="1" customWidth="1"/>
    <col min="5" max="5" width="9" style="2" bestFit="1" customWidth="1"/>
    <col min="6" max="6" width="6.5703125" style="2" bestFit="1" customWidth="1"/>
    <col min="7" max="7" width="14" style="2" hidden="1" customWidth="1"/>
    <col min="8" max="8" width="9" style="2" bestFit="1" customWidth="1"/>
    <col min="9" max="9" width="6.5703125" style="2" bestFit="1" customWidth="1"/>
    <col min="10" max="10" width="10.5703125" style="2" hidden="1" customWidth="1"/>
    <col min="11" max="11" width="8.28515625" style="2" customWidth="1"/>
    <col min="12" max="12" width="6.5703125" style="2" bestFit="1" customWidth="1"/>
    <col min="13" max="13" width="11" style="2" hidden="1" customWidth="1"/>
    <col min="14" max="14" width="9" style="2" bestFit="1" customWidth="1"/>
    <col min="15" max="15" width="5.5703125" style="2" bestFit="1" customWidth="1"/>
    <col min="16" max="16" width="10.85546875" style="2" hidden="1" customWidth="1"/>
    <col min="17" max="17" width="9" style="2" bestFit="1" customWidth="1"/>
    <col min="18" max="18" width="4.5703125" style="2" bestFit="1" customWidth="1"/>
    <col min="19" max="19" width="10.140625" style="2" bestFit="1" customWidth="1"/>
    <col min="20" max="20" width="8.28515625" style="2" customWidth="1"/>
    <col min="21" max="21" width="9" style="2" bestFit="1" customWidth="1"/>
    <col min="22" max="22" width="8.28515625" style="2" bestFit="1" customWidth="1"/>
    <col min="23" max="23" width="12" style="2" bestFit="1" customWidth="1"/>
    <col min="24" max="27" width="9.140625" style="2"/>
    <col min="28" max="28" width="8.28515625" style="2" bestFit="1" customWidth="1"/>
    <col min="29" max="29" width="6.140625" style="2" bestFit="1" customWidth="1"/>
    <col min="30" max="30" width="9.140625" style="2"/>
    <col min="31" max="34" width="6.140625" style="2" bestFit="1" customWidth="1"/>
    <col min="35" max="16384" width="9.140625" style="2"/>
  </cols>
  <sheetData>
    <row r="1" spans="1:34" ht="16.5" thickBot="1" x14ac:dyDescent="0.3">
      <c r="A1" s="212" t="s">
        <v>61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34" ht="18" x14ac:dyDescent="0.25">
      <c r="A2" s="11" t="s">
        <v>26</v>
      </c>
      <c r="B2" s="163" t="s">
        <v>27</v>
      </c>
      <c r="C2" s="99" t="s">
        <v>22</v>
      </c>
      <c r="D2" s="42" t="s">
        <v>30</v>
      </c>
      <c r="E2" s="213" t="s">
        <v>30</v>
      </c>
      <c r="F2" s="215"/>
      <c r="G2" s="46" t="s">
        <v>31</v>
      </c>
      <c r="H2" s="216" t="s">
        <v>31</v>
      </c>
      <c r="I2" s="218"/>
      <c r="J2" s="46" t="s">
        <v>54</v>
      </c>
      <c r="K2" s="216" t="s">
        <v>32</v>
      </c>
      <c r="L2" s="218"/>
      <c r="M2" s="46" t="s">
        <v>33</v>
      </c>
      <c r="N2" s="216" t="s">
        <v>33</v>
      </c>
      <c r="O2" s="218"/>
      <c r="P2" s="46" t="s">
        <v>34</v>
      </c>
      <c r="Q2" s="216" t="s">
        <v>34</v>
      </c>
      <c r="R2" s="218"/>
      <c r="S2" s="66" t="s">
        <v>50</v>
      </c>
    </row>
    <row r="3" spans="1:34" ht="18" x14ac:dyDescent="0.25">
      <c r="A3" s="12"/>
      <c r="B3" s="163"/>
      <c r="C3" s="100" t="s">
        <v>59</v>
      </c>
      <c r="D3" s="42" t="s">
        <v>55</v>
      </c>
      <c r="E3" s="54" t="s">
        <v>47</v>
      </c>
      <c r="F3" s="55" t="s">
        <v>49</v>
      </c>
      <c r="G3" s="42" t="s">
        <v>55</v>
      </c>
      <c r="H3" s="54" t="s">
        <v>47</v>
      </c>
      <c r="I3" s="55" t="s">
        <v>49</v>
      </c>
      <c r="J3" s="42" t="s">
        <v>55</v>
      </c>
      <c r="K3" s="54" t="s">
        <v>47</v>
      </c>
      <c r="L3" s="55" t="s">
        <v>49</v>
      </c>
      <c r="M3" s="42" t="s">
        <v>55</v>
      </c>
      <c r="N3" s="54" t="s">
        <v>47</v>
      </c>
      <c r="O3" s="55" t="s">
        <v>49</v>
      </c>
      <c r="P3" s="42" t="s">
        <v>55</v>
      </c>
      <c r="Q3" s="54" t="s">
        <v>47</v>
      </c>
      <c r="R3" s="55" t="s">
        <v>49</v>
      </c>
      <c r="S3" s="67" t="s">
        <v>51</v>
      </c>
    </row>
    <row r="4" spans="1:34" ht="15" x14ac:dyDescent="0.25">
      <c r="A4" s="4">
        <v>651</v>
      </c>
      <c r="B4" s="171" t="s">
        <v>21</v>
      </c>
      <c r="C4" s="202">
        <v>5</v>
      </c>
      <c r="D4" s="47">
        <v>2925.4034296028876</v>
      </c>
      <c r="E4" s="56">
        <f>SUM(D4:D21)/18</f>
        <v>2547.4853339350179</v>
      </c>
      <c r="F4" s="57">
        <f>STDEV(D4:D21)</f>
        <v>316.86637067876865</v>
      </c>
      <c r="G4" s="47">
        <v>448.61538461538453</v>
      </c>
      <c r="H4" s="56">
        <f>SUM(G4:G21)/18</f>
        <v>413.97435897435906</v>
      </c>
      <c r="I4" s="57">
        <f>STDEV(G4:G21)</f>
        <v>71.660475911525509</v>
      </c>
      <c r="J4" s="47">
        <v>875.18181818181802</v>
      </c>
      <c r="K4" s="56">
        <f>SUM(J4:J21)/18</f>
        <v>978.02939393939391</v>
      </c>
      <c r="L4" s="57">
        <f>STDEV(J4:J21)</f>
        <v>50.253115674899504</v>
      </c>
      <c r="M4" s="47">
        <v>32.507369339668379</v>
      </c>
      <c r="N4" s="56">
        <f>SUM(M4:M21)/18</f>
        <v>28.603159454087081</v>
      </c>
      <c r="O4" s="57">
        <f>STDEV(M4:M21)</f>
        <v>6.1317802924022846</v>
      </c>
      <c r="P4" s="47">
        <v>12.739706163990043</v>
      </c>
      <c r="Q4" s="56">
        <f>SUM(P4:P21)/18</f>
        <v>10.739870318185549</v>
      </c>
      <c r="R4" s="57">
        <f>STDEV(P4:P21)</f>
        <v>3.3151751900938193</v>
      </c>
      <c r="S4" s="68">
        <v>6</v>
      </c>
      <c r="T4" s="1"/>
      <c r="U4" s="196"/>
      <c r="V4" s="196"/>
      <c r="W4" s="196"/>
      <c r="X4" s="196"/>
      <c r="Y4" s="196"/>
      <c r="Z4" s="196"/>
      <c r="AA4" s="164"/>
      <c r="AB4" s="1"/>
      <c r="AC4" s="1"/>
      <c r="AD4" s="1"/>
      <c r="AE4" s="1"/>
      <c r="AF4" s="1"/>
      <c r="AG4" s="1"/>
      <c r="AH4" s="1"/>
    </row>
    <row r="5" spans="1:34" ht="15" hidden="1" x14ac:dyDescent="0.25">
      <c r="A5" s="4"/>
      <c r="B5" s="171"/>
      <c r="C5" s="203" t="s">
        <v>19</v>
      </c>
      <c r="D5" s="47">
        <v>3065.4034296028876</v>
      </c>
      <c r="E5" s="56"/>
      <c r="F5" s="57"/>
      <c r="G5" s="47">
        <v>539.53846153846143</v>
      </c>
      <c r="H5" s="56"/>
      <c r="I5" s="57"/>
      <c r="J5" s="47">
        <v>1074.4848484848487</v>
      </c>
      <c r="K5" s="56"/>
      <c r="L5" s="57"/>
      <c r="M5" s="47">
        <v>43.819790555609437</v>
      </c>
      <c r="N5" s="56"/>
      <c r="O5" s="57"/>
      <c r="P5" s="47">
        <v>15.838882657109247</v>
      </c>
      <c r="Q5" s="56"/>
      <c r="R5" s="57"/>
      <c r="S5" s="69"/>
      <c r="T5" s="1"/>
      <c r="U5" s="196"/>
      <c r="V5" s="196"/>
      <c r="W5" s="196"/>
      <c r="X5" s="196"/>
      <c r="Y5" s="196"/>
      <c r="Z5" s="196"/>
      <c r="AA5" s="164"/>
      <c r="AB5" s="1"/>
      <c r="AC5" s="1"/>
      <c r="AD5" s="1"/>
      <c r="AE5" s="1"/>
      <c r="AF5" s="1"/>
      <c r="AG5" s="1"/>
      <c r="AH5" s="1"/>
    </row>
    <row r="6" spans="1:34" ht="15" hidden="1" x14ac:dyDescent="0.25">
      <c r="A6" s="4"/>
      <c r="B6" s="171"/>
      <c r="C6" s="203" t="s">
        <v>19</v>
      </c>
      <c r="D6" s="47">
        <v>3013.4034296028876</v>
      </c>
      <c r="E6" s="56"/>
      <c r="F6" s="57"/>
      <c r="G6" s="47">
        <v>491.07692307692298</v>
      </c>
      <c r="H6" s="56"/>
      <c r="I6" s="57"/>
      <c r="J6" s="47">
        <v>1000.3333333333334</v>
      </c>
      <c r="K6" s="56"/>
      <c r="L6" s="57"/>
      <c r="M6" s="47">
        <v>39.663579947638908</v>
      </c>
      <c r="N6" s="56"/>
      <c r="O6" s="57"/>
      <c r="P6" s="47">
        <v>14.289294410549644</v>
      </c>
      <c r="Q6" s="56"/>
      <c r="R6" s="57"/>
      <c r="S6" s="69"/>
      <c r="T6" s="1"/>
      <c r="U6" s="219" t="s">
        <v>46</v>
      </c>
      <c r="V6" s="219"/>
      <c r="W6" s="219"/>
      <c r="X6" s="219"/>
      <c r="Y6" s="219"/>
      <c r="Z6" s="219"/>
      <c r="AA6" s="164"/>
      <c r="AB6" s="1"/>
      <c r="AC6" s="1"/>
      <c r="AD6" s="1"/>
      <c r="AE6" s="1"/>
      <c r="AF6" s="1"/>
      <c r="AG6" s="1"/>
      <c r="AH6" s="1"/>
    </row>
    <row r="7" spans="1:34" ht="15" hidden="1" x14ac:dyDescent="0.25">
      <c r="A7" s="4">
        <v>654</v>
      </c>
      <c r="B7" s="171" t="s">
        <v>21</v>
      </c>
      <c r="C7" s="202" t="s">
        <v>19</v>
      </c>
      <c r="D7" s="47">
        <v>1977.4584837545121</v>
      </c>
      <c r="E7" s="56"/>
      <c r="F7" s="57"/>
      <c r="G7" s="47">
        <v>295.30769230769232</v>
      </c>
      <c r="H7" s="56"/>
      <c r="I7" s="57"/>
      <c r="J7" s="47">
        <v>924.33333333333417</v>
      </c>
      <c r="K7" s="56"/>
      <c r="L7" s="57"/>
      <c r="M7" s="47">
        <v>24.827790167749448</v>
      </c>
      <c r="N7" s="56"/>
      <c r="O7" s="57"/>
      <c r="P7" s="47">
        <v>4.2210883423162171</v>
      </c>
      <c r="Q7" s="56"/>
      <c r="R7" s="57"/>
      <c r="S7" s="69"/>
      <c r="T7" s="1"/>
      <c r="U7" s="197" t="s">
        <v>38</v>
      </c>
      <c r="V7" s="198" t="s">
        <v>39</v>
      </c>
      <c r="W7" s="197" t="s">
        <v>40</v>
      </c>
      <c r="X7" s="197" t="s">
        <v>41</v>
      </c>
      <c r="Y7" s="197" t="s">
        <v>42</v>
      </c>
      <c r="Z7" s="197" t="s">
        <v>43</v>
      </c>
      <c r="AA7" s="164"/>
      <c r="AB7" s="1"/>
      <c r="AC7" s="1"/>
      <c r="AD7" s="1"/>
      <c r="AE7" s="1"/>
      <c r="AF7" s="1"/>
      <c r="AG7" s="1"/>
      <c r="AH7" s="1"/>
    </row>
    <row r="8" spans="1:34" ht="15" hidden="1" x14ac:dyDescent="0.25">
      <c r="A8" s="4"/>
      <c r="B8" s="171"/>
      <c r="C8" s="202" t="s">
        <v>19</v>
      </c>
      <c r="D8" s="47">
        <v>2399.2499999999995</v>
      </c>
      <c r="E8" s="56"/>
      <c r="F8" s="57"/>
      <c r="G8" s="47">
        <v>358.53846153846155</v>
      </c>
      <c r="H8" s="56"/>
      <c r="I8" s="57"/>
      <c r="J8" s="47">
        <v>1022.151515151515</v>
      </c>
      <c r="K8" s="56"/>
      <c r="L8" s="57"/>
      <c r="M8" s="47">
        <v>31.038737515756814</v>
      </c>
      <c r="N8" s="56"/>
      <c r="O8" s="57"/>
      <c r="P8" s="47">
        <v>8.6942354518344231</v>
      </c>
      <c r="Q8" s="56"/>
      <c r="R8" s="57"/>
      <c r="S8" s="69"/>
      <c r="T8" s="1"/>
      <c r="U8" s="199">
        <v>1</v>
      </c>
      <c r="V8" s="199">
        <v>2057.89</v>
      </c>
      <c r="W8" s="199">
        <v>350</v>
      </c>
      <c r="X8" s="199">
        <v>886.36</v>
      </c>
      <c r="Y8" s="199">
        <v>23.28</v>
      </c>
      <c r="Z8" s="199">
        <v>9.34</v>
      </c>
      <c r="AA8" s="164"/>
      <c r="AB8" s="1"/>
      <c r="AC8" s="1"/>
      <c r="AD8" s="1"/>
      <c r="AE8" s="1"/>
      <c r="AF8" s="1"/>
      <c r="AG8" s="1"/>
      <c r="AH8" s="1"/>
    </row>
    <row r="9" spans="1:34" ht="15" hidden="1" x14ac:dyDescent="0.25">
      <c r="A9" s="4"/>
      <c r="B9" s="171"/>
      <c r="C9" s="202" t="s">
        <v>19</v>
      </c>
      <c r="D9" s="47">
        <v>2141.8542418772558</v>
      </c>
      <c r="E9" s="56"/>
      <c r="F9" s="57"/>
      <c r="G9" s="47">
        <v>296.92307692307691</v>
      </c>
      <c r="H9" s="56"/>
      <c r="I9" s="57"/>
      <c r="J9" s="47">
        <v>976.24242424242459</v>
      </c>
      <c r="K9" s="56"/>
      <c r="L9" s="57"/>
      <c r="M9" s="47">
        <v>23.433263841753131</v>
      </c>
      <c r="N9" s="56"/>
      <c r="O9" s="57"/>
      <c r="P9" s="47">
        <v>6.4576618970753197</v>
      </c>
      <c r="Q9" s="56"/>
      <c r="R9" s="57"/>
      <c r="S9" s="69"/>
      <c r="T9" s="1"/>
      <c r="U9" s="199">
        <v>5</v>
      </c>
      <c r="V9" s="199">
        <v>3001.4</v>
      </c>
      <c r="W9" s="199">
        <v>493.08</v>
      </c>
      <c r="X9" s="199">
        <v>983.33</v>
      </c>
      <c r="Y9" s="199">
        <v>38.659999999999997</v>
      </c>
      <c r="Z9" s="199">
        <v>14.29</v>
      </c>
      <c r="AA9" s="164"/>
      <c r="AB9" s="1"/>
      <c r="AC9" s="1"/>
      <c r="AD9" s="1"/>
      <c r="AE9" s="1"/>
      <c r="AF9" s="1"/>
      <c r="AG9" s="1"/>
      <c r="AH9" s="1"/>
    </row>
    <row r="10" spans="1:34" ht="15" hidden="1" x14ac:dyDescent="0.25">
      <c r="A10" s="3">
        <v>657</v>
      </c>
      <c r="B10" s="171" t="s">
        <v>21</v>
      </c>
      <c r="C10" s="203" t="s">
        <v>19</v>
      </c>
      <c r="D10" s="47">
        <v>2133.7472924187723</v>
      </c>
      <c r="E10" s="56"/>
      <c r="F10" s="57"/>
      <c r="G10" s="47">
        <v>337.15384615384619</v>
      </c>
      <c r="H10" s="56"/>
      <c r="I10" s="57"/>
      <c r="J10" s="47">
        <v>1002.71818181818</v>
      </c>
      <c r="K10" s="56"/>
      <c r="L10" s="57"/>
      <c r="M10" s="47">
        <v>21.882526907786289</v>
      </c>
      <c r="N10" s="56"/>
      <c r="O10" s="57"/>
      <c r="P10" s="47">
        <v>7.5186178216738249</v>
      </c>
      <c r="Q10" s="56"/>
      <c r="R10" s="57"/>
      <c r="S10" s="69"/>
      <c r="T10" s="1"/>
      <c r="U10" s="199">
        <v>10</v>
      </c>
      <c r="V10" s="199">
        <v>3385.95</v>
      </c>
      <c r="W10" s="199">
        <v>583.08000000000004</v>
      </c>
      <c r="X10" s="199">
        <v>1218.18</v>
      </c>
      <c r="Y10" s="199">
        <v>42.61</v>
      </c>
      <c r="Z10" s="199">
        <v>18.14</v>
      </c>
      <c r="AA10" s="164"/>
      <c r="AB10" s="1"/>
      <c r="AC10" s="1"/>
      <c r="AD10" s="1"/>
      <c r="AE10" s="1"/>
      <c r="AF10" s="1"/>
      <c r="AG10" s="1"/>
      <c r="AH10" s="1"/>
    </row>
    <row r="11" spans="1:34" ht="15" hidden="1" x14ac:dyDescent="0.25">
      <c r="A11" s="3"/>
      <c r="B11" s="171"/>
      <c r="C11" s="203" t="s">
        <v>19</v>
      </c>
      <c r="D11" s="47">
        <v>2339.535198555956</v>
      </c>
      <c r="E11" s="56"/>
      <c r="F11" s="57"/>
      <c r="G11" s="47">
        <v>419.76923076923083</v>
      </c>
      <c r="H11" s="56"/>
      <c r="I11" s="57"/>
      <c r="J11" s="47">
        <v>919.39393939393995</v>
      </c>
      <c r="K11" s="56"/>
      <c r="L11" s="57"/>
      <c r="M11" s="47">
        <v>24.882526907786289</v>
      </c>
      <c r="N11" s="56"/>
      <c r="O11" s="57"/>
      <c r="P11" s="47">
        <v>10.343000191513228</v>
      </c>
      <c r="Q11" s="56"/>
      <c r="R11" s="57"/>
      <c r="S11" s="69"/>
      <c r="T11" s="1"/>
      <c r="U11" s="199">
        <v>20</v>
      </c>
      <c r="V11" s="199">
        <v>3715.15</v>
      </c>
      <c r="W11" s="199">
        <v>651.20000000000005</v>
      </c>
      <c r="X11" s="199">
        <v>1412.44</v>
      </c>
      <c r="Y11" s="199">
        <v>48.47</v>
      </c>
      <c r="Z11" s="199">
        <v>20.45</v>
      </c>
      <c r="AA11" s="164"/>
      <c r="AB11" s="1"/>
      <c r="AC11" s="1"/>
      <c r="AD11" s="1"/>
      <c r="AE11" s="1"/>
      <c r="AF11" s="1"/>
      <c r="AG11" s="1"/>
      <c r="AH11" s="1"/>
    </row>
    <row r="12" spans="1:34" ht="15" hidden="1" x14ac:dyDescent="0.25">
      <c r="A12" s="3"/>
      <c r="B12" s="171"/>
      <c r="C12" s="203" t="s">
        <v>19</v>
      </c>
      <c r="D12" s="47">
        <v>2283.1412454873644</v>
      </c>
      <c r="E12" s="56"/>
      <c r="F12" s="57"/>
      <c r="G12" s="47">
        <v>348.46153846153851</v>
      </c>
      <c r="H12" s="56"/>
      <c r="I12" s="57"/>
      <c r="J12" s="47">
        <v>918.78787878787898</v>
      </c>
      <c r="K12" s="56"/>
      <c r="L12" s="57"/>
      <c r="M12" s="47">
        <v>21.882526907786289</v>
      </c>
      <c r="N12" s="56"/>
      <c r="O12" s="57"/>
      <c r="P12" s="47">
        <v>8.9308090065935275</v>
      </c>
      <c r="Q12" s="56"/>
      <c r="R12" s="57"/>
      <c r="S12" s="69"/>
      <c r="T12" s="1"/>
      <c r="U12" s="199">
        <v>30</v>
      </c>
      <c r="V12" s="199">
        <v>3850.12</v>
      </c>
      <c r="W12" s="199">
        <v>681.47</v>
      </c>
      <c r="X12" s="199">
        <v>1524.35</v>
      </c>
      <c r="Y12" s="199">
        <v>51.36</v>
      </c>
      <c r="Z12" s="199">
        <v>21.56</v>
      </c>
      <c r="AA12" s="164"/>
      <c r="AB12" s="1"/>
      <c r="AC12" s="1"/>
      <c r="AD12" s="1"/>
      <c r="AE12" s="1"/>
      <c r="AF12" s="1"/>
      <c r="AG12" s="1"/>
      <c r="AH12" s="1"/>
    </row>
    <row r="13" spans="1:34" ht="15" hidden="1" x14ac:dyDescent="0.25">
      <c r="A13" s="3">
        <v>660</v>
      </c>
      <c r="B13" s="171" t="s">
        <v>21</v>
      </c>
      <c r="C13" s="203" t="s">
        <v>19</v>
      </c>
      <c r="D13" s="47">
        <v>2483.7527075812268</v>
      </c>
      <c r="E13" s="56"/>
      <c r="F13" s="57"/>
      <c r="G13" s="47">
        <v>393.92307692307702</v>
      </c>
      <c r="H13" s="56"/>
      <c r="I13" s="57"/>
      <c r="J13" s="47">
        <v>961.36363636363672</v>
      </c>
      <c r="K13" s="56"/>
      <c r="L13" s="57"/>
      <c r="M13" s="47">
        <v>22.038737515756814</v>
      </c>
      <c r="N13" s="56"/>
      <c r="O13" s="57"/>
      <c r="P13" s="47">
        <v>9.716970807912233</v>
      </c>
      <c r="Q13" s="56"/>
      <c r="R13" s="57"/>
      <c r="S13" s="69"/>
      <c r="T13" s="1"/>
      <c r="U13" s="199"/>
      <c r="V13" s="199"/>
      <c r="W13" s="199"/>
      <c r="X13" s="199"/>
      <c r="Y13" s="199"/>
      <c r="Z13" s="199"/>
      <c r="AA13" s="164"/>
      <c r="AB13" s="1"/>
      <c r="AC13" s="1"/>
      <c r="AD13" s="1"/>
      <c r="AE13" s="1"/>
      <c r="AF13" s="1"/>
      <c r="AG13" s="1"/>
      <c r="AH13" s="1"/>
    </row>
    <row r="14" spans="1:34" ht="15" hidden="1" x14ac:dyDescent="0.25">
      <c r="A14" s="3"/>
      <c r="B14" s="171"/>
      <c r="C14" s="203" t="s">
        <v>19</v>
      </c>
      <c r="D14" s="47">
        <v>2662.4693140794225</v>
      </c>
      <c r="E14" s="56"/>
      <c r="F14" s="57"/>
      <c r="G14" s="47">
        <v>455.00000000000006</v>
      </c>
      <c r="H14" s="56"/>
      <c r="I14" s="57"/>
      <c r="J14" s="47">
        <v>1031.7272727272732</v>
      </c>
      <c r="K14" s="56"/>
      <c r="L14" s="57"/>
      <c r="M14" s="47">
        <v>27.827790167749448</v>
      </c>
      <c r="N14" s="56"/>
      <c r="O14" s="57"/>
      <c r="P14" s="47">
        <v>11.991764931192034</v>
      </c>
      <c r="Q14" s="56"/>
      <c r="R14" s="57"/>
      <c r="S14" s="69"/>
      <c r="T14" s="1"/>
      <c r="U14" s="199"/>
      <c r="V14" s="199"/>
      <c r="W14" s="199"/>
      <c r="X14" s="199"/>
      <c r="Y14" s="199"/>
      <c r="Z14" s="199"/>
      <c r="AA14" s="164"/>
      <c r="AB14" s="1"/>
      <c r="AC14" s="1"/>
      <c r="AD14" s="1"/>
      <c r="AE14" s="1"/>
      <c r="AF14" s="1"/>
      <c r="AG14" s="1"/>
      <c r="AH14" s="1"/>
    </row>
    <row r="15" spans="1:34" ht="15" hidden="1" x14ac:dyDescent="0.25">
      <c r="A15" s="3"/>
      <c r="B15" s="171"/>
      <c r="C15" s="203" t="s">
        <v>19</v>
      </c>
      <c r="D15" s="47">
        <v>2621.1110108303246</v>
      </c>
      <c r="E15" s="56"/>
      <c r="F15" s="57"/>
      <c r="G15" s="47">
        <v>436.46153846153857</v>
      </c>
      <c r="H15" s="56"/>
      <c r="I15" s="57"/>
      <c r="J15" s="47">
        <v>1020.545454545455</v>
      </c>
      <c r="K15" s="56"/>
      <c r="L15" s="57"/>
      <c r="M15" s="47">
        <v>29.433263841753131</v>
      </c>
      <c r="N15" s="56"/>
      <c r="O15" s="57"/>
      <c r="P15" s="47">
        <v>10.854367869552133</v>
      </c>
      <c r="Q15" s="56"/>
      <c r="R15" s="57"/>
      <c r="S15" s="69"/>
      <c r="T15" s="1"/>
      <c r="U15" s="199"/>
      <c r="V15" s="199"/>
      <c r="W15" s="199"/>
      <c r="X15" s="199"/>
      <c r="Y15" s="199"/>
      <c r="Z15" s="199"/>
      <c r="AA15" s="164"/>
      <c r="AB15" s="1"/>
      <c r="AC15" s="1"/>
      <c r="AD15" s="1"/>
      <c r="AE15" s="1"/>
      <c r="AF15" s="1"/>
      <c r="AG15" s="1"/>
      <c r="AH15" s="1"/>
    </row>
    <row r="16" spans="1:34" ht="15" hidden="1" x14ac:dyDescent="0.25">
      <c r="A16" s="3">
        <v>663</v>
      </c>
      <c r="B16" s="171" t="s">
        <v>21</v>
      </c>
      <c r="C16" s="203" t="s">
        <v>19</v>
      </c>
      <c r="D16" s="47">
        <v>2491.9666064981948</v>
      </c>
      <c r="E16" s="56"/>
      <c r="F16" s="57"/>
      <c r="G16" s="47">
        <v>389.76923076923083</v>
      </c>
      <c r="H16" s="56"/>
      <c r="I16" s="57"/>
      <c r="J16" s="47">
        <v>982.42424242424204</v>
      </c>
      <c r="K16" s="56"/>
      <c r="L16" s="57"/>
      <c r="M16" s="47">
        <v>24.827790167749448</v>
      </c>
      <c r="N16" s="56"/>
      <c r="O16" s="57"/>
      <c r="P16" s="47">
        <v>8.0682060682334278</v>
      </c>
      <c r="Q16" s="56"/>
      <c r="R16" s="57"/>
      <c r="S16" s="69"/>
      <c r="T16" s="1"/>
      <c r="U16" s="197" t="s">
        <v>44</v>
      </c>
      <c r="V16" s="197" t="s">
        <v>39</v>
      </c>
      <c r="W16" s="197" t="s">
        <v>40</v>
      </c>
      <c r="X16" s="197" t="s">
        <v>41</v>
      </c>
      <c r="Y16" s="197" t="s">
        <v>42</v>
      </c>
      <c r="Z16" s="197" t="s">
        <v>43</v>
      </c>
      <c r="AA16" s="164"/>
      <c r="AB16" s="1"/>
      <c r="AC16" s="1"/>
      <c r="AD16" s="1"/>
      <c r="AE16" s="1"/>
      <c r="AF16" s="1"/>
      <c r="AG16" s="1"/>
      <c r="AH16" s="1"/>
    </row>
    <row r="17" spans="1:34" ht="15" hidden="1" x14ac:dyDescent="0.25">
      <c r="A17" s="3"/>
      <c r="B17" s="171"/>
      <c r="C17" s="203" t="s">
        <v>19</v>
      </c>
      <c r="D17" s="47">
        <v>2520.4657039711187</v>
      </c>
      <c r="E17" s="56"/>
      <c r="F17" s="57"/>
      <c r="G17" s="47">
        <v>424.38461538461542</v>
      </c>
      <c r="H17" s="56"/>
      <c r="I17" s="57"/>
      <c r="J17" s="47">
        <v>972.87878787878799</v>
      </c>
      <c r="K17" s="56"/>
      <c r="L17" s="57"/>
      <c r="M17" s="47">
        <v>31.8278</v>
      </c>
      <c r="N17" s="56"/>
      <c r="O17" s="57"/>
      <c r="P17" s="47">
        <v>10.068206068233428</v>
      </c>
      <c r="Q17" s="56"/>
      <c r="R17" s="57"/>
      <c r="S17" s="69"/>
      <c r="T17" s="1"/>
      <c r="U17" s="199">
        <v>1</v>
      </c>
      <c r="V17" s="199">
        <v>1498.91</v>
      </c>
      <c r="W17" s="199">
        <v>210.77</v>
      </c>
      <c r="X17" s="199">
        <v>946.97</v>
      </c>
      <c r="Y17" s="199">
        <v>16.57</v>
      </c>
      <c r="Z17" s="199">
        <v>3.71</v>
      </c>
      <c r="AA17" s="164"/>
      <c r="AB17" s="1"/>
      <c r="AC17" s="1"/>
      <c r="AD17" s="1"/>
      <c r="AE17" s="1"/>
      <c r="AF17" s="1"/>
      <c r="AG17" s="1"/>
      <c r="AH17" s="1"/>
    </row>
    <row r="18" spans="1:34" ht="15" hidden="1" x14ac:dyDescent="0.25">
      <c r="A18" s="3"/>
      <c r="B18" s="171"/>
      <c r="C18" s="203" t="s">
        <v>19</v>
      </c>
      <c r="D18" s="47">
        <v>2386.216155234657</v>
      </c>
      <c r="E18" s="56"/>
      <c r="F18" s="57"/>
      <c r="G18" s="47">
        <v>365.07692307692309</v>
      </c>
      <c r="H18" s="56"/>
      <c r="I18" s="57"/>
      <c r="J18" s="47">
        <v>962.87151515151504</v>
      </c>
      <c r="K18" s="56"/>
      <c r="L18" s="57"/>
      <c r="M18" s="47">
        <v>23.827795083874726</v>
      </c>
      <c r="N18" s="56"/>
      <c r="O18" s="57"/>
      <c r="P18" s="47">
        <v>9.0682060682334278</v>
      </c>
      <c r="Q18" s="56"/>
      <c r="R18" s="57"/>
      <c r="S18" s="69"/>
      <c r="T18" s="1"/>
      <c r="U18" s="199">
        <v>5</v>
      </c>
      <c r="V18" s="199">
        <v>2172.85</v>
      </c>
      <c r="W18" s="199">
        <v>316.92</v>
      </c>
      <c r="X18" s="199">
        <v>974.24</v>
      </c>
      <c r="Y18" s="199">
        <v>26.43</v>
      </c>
      <c r="Z18" s="199">
        <v>6.46</v>
      </c>
      <c r="AA18" s="164"/>
      <c r="AB18" s="1"/>
      <c r="AC18" s="1"/>
      <c r="AD18" s="1"/>
      <c r="AE18" s="1"/>
      <c r="AF18" s="1"/>
      <c r="AG18" s="1"/>
      <c r="AH18" s="1"/>
    </row>
    <row r="19" spans="1:34" ht="15" hidden="1" x14ac:dyDescent="0.25">
      <c r="A19" s="3">
        <v>666</v>
      </c>
      <c r="B19" s="171" t="s">
        <v>21</v>
      </c>
      <c r="C19" s="203" t="s">
        <v>19</v>
      </c>
      <c r="D19" s="47">
        <v>2654.7563176895305</v>
      </c>
      <c r="E19" s="56"/>
      <c r="F19" s="57"/>
      <c r="G19" s="47">
        <v>443.38461538461547</v>
      </c>
      <c r="H19" s="56"/>
      <c r="I19" s="57"/>
      <c r="J19" s="47">
        <v>1041.7575757575758</v>
      </c>
      <c r="K19" s="56"/>
      <c r="L19" s="57"/>
      <c r="M19" s="47">
        <v>27.405895471734709</v>
      </c>
      <c r="N19" s="56"/>
      <c r="O19" s="57"/>
      <c r="P19" s="47">
        <v>13.838882657109247</v>
      </c>
      <c r="Q19" s="56"/>
      <c r="R19" s="57"/>
      <c r="S19" s="69"/>
      <c r="T19" s="1"/>
      <c r="U19" s="199">
        <v>10</v>
      </c>
      <c r="V19" s="199">
        <v>2204.5700000000002</v>
      </c>
      <c r="W19" s="199">
        <v>377.69</v>
      </c>
      <c r="X19" s="199">
        <v>1021.21</v>
      </c>
      <c r="Y19" s="199">
        <v>26.04</v>
      </c>
      <c r="Z19" s="199">
        <v>8.66</v>
      </c>
      <c r="AA19" s="164"/>
      <c r="AB19" s="1"/>
      <c r="AC19" s="1"/>
      <c r="AD19" s="1"/>
      <c r="AE19" s="1"/>
      <c r="AF19" s="1"/>
      <c r="AG19" s="1"/>
      <c r="AH19" s="1"/>
    </row>
    <row r="20" spans="1:34" ht="15" hidden="1" x14ac:dyDescent="0.25">
      <c r="A20" s="3"/>
      <c r="B20" s="171"/>
      <c r="C20" s="203" t="s">
        <v>19</v>
      </c>
      <c r="D20" s="47">
        <v>2902.6155234657031</v>
      </c>
      <c r="E20" s="56"/>
      <c r="F20" s="57"/>
      <c r="G20" s="47">
        <v>520.30769230769226</v>
      </c>
      <c r="H20" s="56"/>
      <c r="I20" s="57"/>
      <c r="J20" s="47">
        <v>965.96969696969768</v>
      </c>
      <c r="K20" s="56"/>
      <c r="L20" s="57"/>
      <c r="M20" s="47">
        <v>33.351158731697858</v>
      </c>
      <c r="N20" s="56"/>
      <c r="O20" s="57"/>
      <c r="P20" s="47">
        <v>15.838882657109247</v>
      </c>
      <c r="Q20" s="56"/>
      <c r="R20" s="57"/>
      <c r="S20" s="69"/>
      <c r="T20" s="1"/>
      <c r="U20" s="199">
        <v>20</v>
      </c>
      <c r="V20" s="199">
        <v>2301.25</v>
      </c>
      <c r="W20" s="199">
        <v>425.68</v>
      </c>
      <c r="X20" s="199">
        <v>1048.25</v>
      </c>
      <c r="Y20" s="199">
        <v>27.58</v>
      </c>
      <c r="Z20" s="199">
        <v>8.58</v>
      </c>
      <c r="AA20" s="164"/>
      <c r="AB20" s="1"/>
      <c r="AC20" s="1"/>
      <c r="AD20" s="1"/>
      <c r="AE20" s="1"/>
      <c r="AF20" s="1"/>
      <c r="AG20" s="1"/>
      <c r="AH20" s="1"/>
    </row>
    <row r="21" spans="1:34" ht="15" hidden="1" x14ac:dyDescent="0.25">
      <c r="A21" s="3"/>
      <c r="B21" s="171"/>
      <c r="C21" s="203" t="s">
        <v>19</v>
      </c>
      <c r="D21" s="47">
        <v>2852.1859205776168</v>
      </c>
      <c r="E21" s="56"/>
      <c r="F21" s="57"/>
      <c r="G21" s="47">
        <v>487.84615384615387</v>
      </c>
      <c r="H21" s="56"/>
      <c r="I21" s="57"/>
      <c r="J21" s="47">
        <v>951.36363636363672</v>
      </c>
      <c r="K21" s="56"/>
      <c r="L21" s="57"/>
      <c r="M21" s="47">
        <v>30.378527101716283</v>
      </c>
      <c r="N21" s="56"/>
      <c r="O21" s="57"/>
      <c r="P21" s="47">
        <v>14.838882657109247</v>
      </c>
      <c r="Q21" s="56"/>
      <c r="R21" s="57"/>
      <c r="S21" s="69"/>
      <c r="T21" s="1"/>
      <c r="U21" s="199">
        <v>30</v>
      </c>
      <c r="V21" s="199">
        <v>2389.15</v>
      </c>
      <c r="W21" s="199">
        <v>435.78</v>
      </c>
      <c r="X21" s="199">
        <v>1058.78</v>
      </c>
      <c r="Y21" s="199">
        <v>28.98</v>
      </c>
      <c r="Z21" s="199">
        <v>9.1199999999999992</v>
      </c>
      <c r="AA21" s="164"/>
      <c r="AB21" s="1"/>
      <c r="AC21" s="1"/>
      <c r="AD21" s="1"/>
      <c r="AE21" s="1"/>
      <c r="AF21" s="1"/>
      <c r="AG21" s="1"/>
      <c r="AH21" s="1"/>
    </row>
    <row r="22" spans="1:34" ht="15" x14ac:dyDescent="0.25">
      <c r="A22" s="3">
        <v>650</v>
      </c>
      <c r="B22" s="171" t="s">
        <v>21</v>
      </c>
      <c r="C22" s="203">
        <v>1</v>
      </c>
      <c r="D22" s="47">
        <v>2039.3889891696749</v>
      </c>
      <c r="E22" s="56">
        <f>SUM(D22:D39)/18</f>
        <v>1942.9219314079414</v>
      </c>
      <c r="F22" s="57">
        <f>STDEV(D22:D39)</f>
        <v>283.84127988345381</v>
      </c>
      <c r="G22" s="47">
        <v>314.61538461538464</v>
      </c>
      <c r="H22" s="56">
        <f>SUM(G22:G39)/18</f>
        <v>309.35897435897431</v>
      </c>
      <c r="I22" s="57">
        <f>STDEV(G22:G39)</f>
        <v>57.614269996287298</v>
      </c>
      <c r="J22" s="47">
        <v>818.93939393939377</v>
      </c>
      <c r="K22" s="56">
        <f>SUM(J22:J39)/18</f>
        <v>912.87823232323228</v>
      </c>
      <c r="L22" s="57">
        <f>STDEV(J22:J39)</f>
        <v>58.51633293409175</v>
      </c>
      <c r="M22" s="47">
        <v>18.671579559778923</v>
      </c>
      <c r="N22" s="56">
        <f>SUM(M22:M39)/18</f>
        <v>22.027719868127605</v>
      </c>
      <c r="O22" s="57">
        <f>STDEV(M22:M39)</f>
        <v>4.4498849535093585</v>
      </c>
      <c r="P22" s="47">
        <v>8.0682060682334278</v>
      </c>
      <c r="Q22" s="56">
        <f>SUM(P22:P39)/18</f>
        <v>7.1217476950015044</v>
      </c>
      <c r="R22" s="57">
        <f>STDEV(P22:P39)</f>
        <v>2.4620885747319061</v>
      </c>
      <c r="S22" s="69">
        <v>6</v>
      </c>
      <c r="T22" s="1"/>
      <c r="U22" s="199"/>
      <c r="V22" s="199"/>
      <c r="W22" s="199"/>
      <c r="X22" s="199"/>
      <c r="Y22" s="199"/>
      <c r="Z22" s="199"/>
      <c r="AA22" s="164"/>
      <c r="AB22" s="1"/>
      <c r="AC22" s="1"/>
      <c r="AD22" s="1"/>
      <c r="AE22" s="1"/>
      <c r="AF22" s="1"/>
      <c r="AG22" s="1"/>
      <c r="AH22" s="1"/>
    </row>
    <row r="23" spans="1:34" ht="15" hidden="1" x14ac:dyDescent="0.25">
      <c r="A23" s="31"/>
      <c r="B23" s="172"/>
      <c r="C23" s="204" t="s">
        <v>18</v>
      </c>
      <c r="D23" s="175">
        <v>2028.3871841155233</v>
      </c>
      <c r="E23" s="183"/>
      <c r="F23" s="184"/>
      <c r="G23" s="175">
        <v>357.38461538461542</v>
      </c>
      <c r="H23" s="183"/>
      <c r="I23" s="184"/>
      <c r="J23" s="175">
        <v>925.78787878787887</v>
      </c>
      <c r="K23" s="183"/>
      <c r="L23" s="184"/>
      <c r="M23" s="175">
        <v>25.882526907786289</v>
      </c>
      <c r="N23" s="183"/>
      <c r="O23" s="184"/>
      <c r="P23" s="175">
        <v>10.617794314793031</v>
      </c>
      <c r="Q23" s="183"/>
      <c r="R23" s="184"/>
      <c r="S23" s="69"/>
      <c r="T23" s="1"/>
      <c r="U23" s="199"/>
      <c r="V23" s="199"/>
      <c r="W23" s="199"/>
      <c r="X23" s="199"/>
      <c r="Y23" s="199"/>
      <c r="Z23" s="199"/>
      <c r="AA23" s="164"/>
      <c r="AB23" s="1"/>
      <c r="AC23" s="1"/>
      <c r="AD23" s="1"/>
      <c r="AE23" s="1"/>
      <c r="AF23" s="1"/>
      <c r="AG23" s="1"/>
      <c r="AH23" s="1"/>
    </row>
    <row r="24" spans="1:34" ht="15" hidden="1" x14ac:dyDescent="0.25">
      <c r="A24" s="31"/>
      <c r="B24" s="172"/>
      <c r="C24" s="204" t="s">
        <v>18</v>
      </c>
      <c r="D24" s="175">
        <v>2105.8880866425989</v>
      </c>
      <c r="E24" s="183"/>
      <c r="F24" s="184"/>
      <c r="G24" s="175">
        <v>378</v>
      </c>
      <c r="H24" s="183"/>
      <c r="I24" s="184"/>
      <c r="J24" s="175">
        <v>914.36363636363626</v>
      </c>
      <c r="K24" s="183"/>
      <c r="L24" s="184"/>
      <c r="M24" s="175">
        <v>25.277053233782606</v>
      </c>
      <c r="N24" s="183"/>
      <c r="O24" s="184"/>
      <c r="P24" s="175">
        <v>9.3430001915132301</v>
      </c>
      <c r="Q24" s="183"/>
      <c r="R24" s="184"/>
      <c r="S24" s="153"/>
      <c r="T24" s="1"/>
      <c r="U24" s="199"/>
      <c r="V24" s="199"/>
      <c r="W24" s="199"/>
      <c r="X24" s="199"/>
      <c r="Y24" s="199"/>
      <c r="Z24" s="199"/>
      <c r="AA24" s="164"/>
      <c r="AB24" s="1"/>
      <c r="AC24" s="1"/>
      <c r="AD24" s="1"/>
      <c r="AE24" s="1"/>
      <c r="AF24" s="1"/>
      <c r="AG24" s="1"/>
      <c r="AH24" s="1"/>
    </row>
    <row r="25" spans="1:34" ht="15" hidden="1" x14ac:dyDescent="0.25">
      <c r="A25" s="31">
        <v>653</v>
      </c>
      <c r="B25" s="172" t="s">
        <v>21</v>
      </c>
      <c r="C25" s="204" t="s">
        <v>18</v>
      </c>
      <c r="D25" s="175">
        <v>1373.1642599277975</v>
      </c>
      <c r="E25" s="183"/>
      <c r="F25" s="184"/>
      <c r="G25" s="175">
        <v>199.84615384615387</v>
      </c>
      <c r="H25" s="183"/>
      <c r="I25" s="184"/>
      <c r="J25" s="175">
        <v>912.63636363636385</v>
      </c>
      <c r="K25" s="183"/>
      <c r="L25" s="184"/>
      <c r="M25" s="175">
        <v>11.570105691845242</v>
      </c>
      <c r="N25" s="183"/>
      <c r="O25" s="184"/>
      <c r="P25" s="175">
        <v>2.5723236026374101</v>
      </c>
      <c r="Q25" s="183"/>
      <c r="R25" s="184"/>
      <c r="S25" s="153"/>
      <c r="T25" s="1"/>
      <c r="U25" s="197" t="s">
        <v>45</v>
      </c>
      <c r="V25" s="197" t="s">
        <v>39</v>
      </c>
      <c r="W25" s="197" t="s">
        <v>40</v>
      </c>
      <c r="X25" s="197" t="s">
        <v>41</v>
      </c>
      <c r="Y25" s="197" t="s">
        <v>42</v>
      </c>
      <c r="Z25" s="197" t="s">
        <v>43</v>
      </c>
      <c r="AA25" s="164"/>
      <c r="AB25" s="1"/>
      <c r="AC25" s="1"/>
      <c r="AD25" s="1"/>
      <c r="AE25" s="1"/>
      <c r="AF25" s="1"/>
      <c r="AG25" s="1"/>
      <c r="AH25" s="1"/>
    </row>
    <row r="26" spans="1:34" ht="15" hidden="1" x14ac:dyDescent="0.25">
      <c r="A26" s="31"/>
      <c r="B26" s="172"/>
      <c r="C26" s="204" t="s">
        <v>18</v>
      </c>
      <c r="D26" s="175">
        <v>1587.6651624548736</v>
      </c>
      <c r="E26" s="183"/>
      <c r="F26" s="184"/>
      <c r="G26" s="175">
        <v>245.69230769230771</v>
      </c>
      <c r="H26" s="183"/>
      <c r="I26" s="184"/>
      <c r="J26" s="175">
        <v>932.30303030303014</v>
      </c>
      <c r="K26" s="183"/>
      <c r="L26" s="184"/>
      <c r="M26" s="175">
        <v>18.570105691845242</v>
      </c>
      <c r="N26" s="183"/>
      <c r="O26" s="184"/>
      <c r="P26" s="175">
        <v>4.8471177259172116</v>
      </c>
      <c r="Q26" s="183"/>
      <c r="R26" s="184"/>
      <c r="S26" s="153"/>
      <c r="T26" s="1"/>
      <c r="U26" s="199">
        <v>1</v>
      </c>
      <c r="V26" s="199">
        <v>2057.89</v>
      </c>
      <c r="W26" s="199">
        <v>325.38</v>
      </c>
      <c r="X26" s="199">
        <v>898.49</v>
      </c>
      <c r="Y26" s="199">
        <v>22.88</v>
      </c>
      <c r="Z26" s="199">
        <v>6.73</v>
      </c>
      <c r="AA26" s="164"/>
      <c r="AB26" s="1"/>
      <c r="AC26" s="1"/>
      <c r="AD26" s="1"/>
      <c r="AE26" s="1"/>
      <c r="AF26" s="1"/>
      <c r="AG26" s="1"/>
      <c r="AH26" s="1"/>
    </row>
    <row r="27" spans="1:34" ht="15" hidden="1" x14ac:dyDescent="0.25">
      <c r="A27" s="31"/>
      <c r="B27" s="172"/>
      <c r="C27" s="204" t="s">
        <v>18</v>
      </c>
      <c r="D27" s="175">
        <v>1535.9147111913355</v>
      </c>
      <c r="E27" s="183"/>
      <c r="F27" s="184"/>
      <c r="G27" s="175">
        <v>186.76923076923077</v>
      </c>
      <c r="H27" s="183"/>
      <c r="I27" s="184"/>
      <c r="J27" s="175">
        <v>995.969696969697</v>
      </c>
      <c r="K27" s="183"/>
      <c r="L27" s="184"/>
      <c r="M27" s="175">
        <v>19.570105691845242</v>
      </c>
      <c r="N27" s="183"/>
      <c r="O27" s="184"/>
      <c r="P27" s="175">
        <v>3.7097206642773104</v>
      </c>
      <c r="Q27" s="183"/>
      <c r="R27" s="184"/>
      <c r="S27" s="153"/>
      <c r="T27" s="1"/>
      <c r="U27" s="199">
        <v>5</v>
      </c>
      <c r="V27" s="199">
        <v>2252.14</v>
      </c>
      <c r="W27" s="199">
        <v>368.46</v>
      </c>
      <c r="X27" s="199">
        <v>946.97</v>
      </c>
      <c r="Y27" s="199">
        <v>22.88</v>
      </c>
      <c r="Z27" s="199">
        <v>8.93</v>
      </c>
      <c r="AA27" s="164"/>
      <c r="AB27" s="1"/>
      <c r="AC27" s="1"/>
      <c r="AD27" s="1"/>
      <c r="AE27" s="1"/>
      <c r="AF27" s="1"/>
      <c r="AG27" s="1"/>
      <c r="AH27" s="1"/>
    </row>
    <row r="28" spans="1:34" ht="15" hidden="1" x14ac:dyDescent="0.25">
      <c r="A28" s="31">
        <v>656</v>
      </c>
      <c r="B28" s="172" t="s">
        <v>21</v>
      </c>
      <c r="C28" s="204" t="s">
        <v>18</v>
      </c>
      <c r="D28" s="175">
        <v>1992.1732851985557</v>
      </c>
      <c r="E28" s="183"/>
      <c r="F28" s="184"/>
      <c r="G28" s="175">
        <v>290.53846153846155</v>
      </c>
      <c r="H28" s="183"/>
      <c r="I28" s="184"/>
      <c r="J28" s="175">
        <v>881.93939393939377</v>
      </c>
      <c r="K28" s="183"/>
      <c r="L28" s="184"/>
      <c r="M28" s="175">
        <v>20.304421603801032</v>
      </c>
      <c r="N28" s="183"/>
      <c r="O28" s="184"/>
      <c r="P28" s="175">
        <v>4.4958824655960168</v>
      </c>
      <c r="Q28" s="183"/>
      <c r="R28" s="184"/>
      <c r="S28" s="153"/>
      <c r="T28" s="1"/>
      <c r="U28" s="199">
        <v>10</v>
      </c>
      <c r="V28" s="199">
        <v>2866.62</v>
      </c>
      <c r="W28" s="199">
        <v>464.62</v>
      </c>
      <c r="X28" s="199">
        <v>978.78</v>
      </c>
      <c r="Y28" s="199">
        <v>26.83</v>
      </c>
      <c r="Z28" s="199">
        <v>11.54</v>
      </c>
      <c r="AA28" s="164"/>
      <c r="AB28" s="1"/>
      <c r="AC28" s="1"/>
      <c r="AD28" s="1"/>
      <c r="AE28" s="1"/>
      <c r="AF28" s="1"/>
      <c r="AG28" s="1"/>
      <c r="AH28" s="1"/>
    </row>
    <row r="29" spans="1:34" ht="15" hidden="1" x14ac:dyDescent="0.25">
      <c r="A29" s="31"/>
      <c r="B29" s="172"/>
      <c r="C29" s="204" t="s">
        <v>18</v>
      </c>
      <c r="D29" s="175">
        <v>2126.6028880866425</v>
      </c>
      <c r="E29" s="183"/>
      <c r="F29" s="184"/>
      <c r="G29" s="175">
        <v>358.23076923076928</v>
      </c>
      <c r="H29" s="183"/>
      <c r="I29" s="184"/>
      <c r="J29" s="175">
        <v>898</v>
      </c>
      <c r="K29" s="183"/>
      <c r="L29" s="184"/>
      <c r="M29" s="175">
        <v>28.460632211771554</v>
      </c>
      <c r="N29" s="183"/>
      <c r="O29" s="184"/>
      <c r="P29" s="175">
        <v>8.9690295751142237</v>
      </c>
      <c r="Q29" s="183"/>
      <c r="R29" s="184"/>
      <c r="S29" s="153"/>
      <c r="T29" s="1"/>
      <c r="U29" s="199">
        <v>20</v>
      </c>
      <c r="V29" s="199">
        <v>2785.14</v>
      </c>
      <c r="W29" s="199">
        <v>485.47</v>
      </c>
      <c r="X29" s="199">
        <v>1025.1400000000001</v>
      </c>
      <c r="Y29" s="199">
        <v>27.12</v>
      </c>
      <c r="Z29" s="199">
        <v>13.14</v>
      </c>
      <c r="AA29" s="164"/>
      <c r="AB29" s="1"/>
      <c r="AC29" s="1"/>
      <c r="AD29" s="1"/>
      <c r="AE29" s="1"/>
      <c r="AF29" s="1"/>
      <c r="AG29" s="1"/>
      <c r="AH29" s="1"/>
    </row>
    <row r="30" spans="1:34" ht="15" hidden="1" x14ac:dyDescent="0.25">
      <c r="A30" s="31"/>
      <c r="B30" s="172"/>
      <c r="C30" s="204" t="s">
        <v>18</v>
      </c>
      <c r="D30" s="175">
        <v>2054.8880866425989</v>
      </c>
      <c r="E30" s="183"/>
      <c r="F30" s="184"/>
      <c r="G30" s="175">
        <v>327.38461538461542</v>
      </c>
      <c r="H30" s="183"/>
      <c r="I30" s="184"/>
      <c r="J30" s="175">
        <v>915.51969696969695</v>
      </c>
      <c r="K30" s="183"/>
      <c r="L30" s="184"/>
      <c r="M30" s="175">
        <v>19.882526907786293</v>
      </c>
      <c r="N30" s="183"/>
      <c r="O30" s="184"/>
      <c r="P30" s="175">
        <v>6.7324560203551203</v>
      </c>
      <c r="Q30" s="183"/>
      <c r="R30" s="184"/>
      <c r="S30" s="153"/>
      <c r="T30" s="1"/>
      <c r="U30" s="199">
        <v>30</v>
      </c>
      <c r="V30" s="199">
        <v>3083.15</v>
      </c>
      <c r="W30" s="199">
        <v>512.21</v>
      </c>
      <c r="X30" s="199">
        <v>1054.1199999999999</v>
      </c>
      <c r="Y30" s="199">
        <v>29.25</v>
      </c>
      <c r="Z30" s="199">
        <v>14.74</v>
      </c>
      <c r="AA30" s="164"/>
      <c r="AB30" s="1"/>
      <c r="AC30" s="1"/>
      <c r="AD30" s="1"/>
      <c r="AE30" s="1"/>
      <c r="AF30" s="1"/>
      <c r="AG30" s="1"/>
      <c r="AH30" s="1"/>
    </row>
    <row r="31" spans="1:34" ht="15" hidden="1" x14ac:dyDescent="0.25">
      <c r="A31" s="31">
        <v>659</v>
      </c>
      <c r="B31" s="172" t="s">
        <v>21</v>
      </c>
      <c r="C31" s="204" t="s">
        <v>18</v>
      </c>
      <c r="D31" s="175">
        <v>2147.8898916967505</v>
      </c>
      <c r="E31" s="183"/>
      <c r="F31" s="184"/>
      <c r="G31" s="175">
        <v>312.92307692307691</v>
      </c>
      <c r="H31" s="183"/>
      <c r="I31" s="184"/>
      <c r="J31" s="175">
        <v>787.63636363636397</v>
      </c>
      <c r="K31" s="183"/>
      <c r="L31" s="184"/>
      <c r="M31" s="175">
        <v>21.093474255793662</v>
      </c>
      <c r="N31" s="183"/>
      <c r="O31" s="184"/>
      <c r="P31" s="175">
        <v>7.5186178216738249</v>
      </c>
      <c r="Q31" s="183"/>
      <c r="R31" s="184"/>
      <c r="S31" s="153"/>
      <c r="T31" s="1"/>
      <c r="U31" s="196"/>
      <c r="V31" s="196"/>
      <c r="W31" s="196"/>
      <c r="X31" s="196"/>
      <c r="Y31" s="196"/>
      <c r="Z31" s="196"/>
      <c r="AA31" s="164"/>
      <c r="AB31" s="1"/>
      <c r="AC31" s="1"/>
      <c r="AD31" s="1"/>
      <c r="AE31" s="1"/>
      <c r="AF31" s="1"/>
      <c r="AG31" s="1"/>
      <c r="AH31" s="1"/>
    </row>
    <row r="32" spans="1:34" ht="15" hidden="1" x14ac:dyDescent="0.25">
      <c r="A32" s="31"/>
      <c r="B32" s="172"/>
      <c r="C32" s="204" t="s">
        <v>18</v>
      </c>
      <c r="D32" s="175">
        <v>2560.6814079422379</v>
      </c>
      <c r="E32" s="183"/>
      <c r="F32" s="184"/>
      <c r="G32" s="175">
        <v>372.00000000000006</v>
      </c>
      <c r="H32" s="183"/>
      <c r="I32" s="184"/>
      <c r="J32" s="175">
        <v>983.8181818181813</v>
      </c>
      <c r="K32" s="183"/>
      <c r="L32" s="184"/>
      <c r="M32" s="175">
        <v>27.671579559778923</v>
      </c>
      <c r="N32" s="183"/>
      <c r="O32" s="184"/>
      <c r="P32" s="175">
        <v>10.343000191513228</v>
      </c>
      <c r="Q32" s="183"/>
      <c r="R32" s="184"/>
      <c r="S32" s="153"/>
      <c r="T32" s="1"/>
      <c r="U32" s="196"/>
      <c r="V32" s="196"/>
      <c r="W32" s="196"/>
      <c r="X32" s="196"/>
      <c r="Y32" s="196"/>
      <c r="Z32" s="196"/>
      <c r="AA32" s="164"/>
      <c r="AB32" s="1"/>
      <c r="AC32" s="1"/>
      <c r="AD32" s="1"/>
      <c r="AE32" s="1"/>
      <c r="AF32" s="1"/>
      <c r="AG32" s="1"/>
      <c r="AH32" s="1"/>
    </row>
    <row r="33" spans="1:34" ht="15" hidden="1" x14ac:dyDescent="0.25">
      <c r="A33" s="31"/>
      <c r="B33" s="172"/>
      <c r="C33" s="204" t="s">
        <v>18</v>
      </c>
      <c r="D33" s="175">
        <v>2333.2856498194942</v>
      </c>
      <c r="E33" s="183"/>
      <c r="F33" s="184"/>
      <c r="G33" s="175">
        <v>390.46153846153845</v>
      </c>
      <c r="H33" s="183"/>
      <c r="I33" s="184"/>
      <c r="J33" s="175">
        <v>996.72727272727263</v>
      </c>
      <c r="K33" s="183"/>
      <c r="L33" s="184"/>
      <c r="M33" s="175">
        <v>19.882526907786293</v>
      </c>
      <c r="N33" s="183"/>
      <c r="O33" s="184"/>
      <c r="P33" s="175">
        <v>8.9308090065935275</v>
      </c>
      <c r="Q33" s="183"/>
      <c r="R33" s="184"/>
      <c r="S33" s="153"/>
      <c r="T33" s="1"/>
      <c r="U33" s="196"/>
      <c r="V33" s="196"/>
      <c r="W33" s="196"/>
      <c r="X33" s="196"/>
      <c r="Y33" s="196"/>
      <c r="Z33" s="196"/>
      <c r="AA33" s="164"/>
      <c r="AB33" s="1"/>
      <c r="AC33" s="1"/>
      <c r="AD33" s="1"/>
      <c r="AE33" s="1"/>
      <c r="AF33" s="1"/>
      <c r="AG33" s="1"/>
      <c r="AH33" s="1"/>
    </row>
    <row r="34" spans="1:34" ht="15" hidden="1" x14ac:dyDescent="0.25">
      <c r="A34" s="31">
        <v>662</v>
      </c>
      <c r="B34" s="172" t="s">
        <v>21</v>
      </c>
      <c r="C34" s="204" t="s">
        <v>18</v>
      </c>
      <c r="D34" s="175">
        <v>1779.5992779783387</v>
      </c>
      <c r="E34" s="183"/>
      <c r="F34" s="184"/>
      <c r="G34" s="175">
        <v>247.30769230769232</v>
      </c>
      <c r="H34" s="183"/>
      <c r="I34" s="184"/>
      <c r="J34" s="175">
        <v>900.27272727272748</v>
      </c>
      <c r="K34" s="183"/>
      <c r="L34" s="184"/>
      <c r="M34" s="175">
        <v>17.093474255793662</v>
      </c>
      <c r="N34" s="183"/>
      <c r="O34" s="184"/>
      <c r="P34" s="175">
        <v>4.2210883423162171</v>
      </c>
      <c r="Q34" s="183"/>
      <c r="R34" s="184"/>
      <c r="S34" s="153"/>
      <c r="T34" s="1"/>
      <c r="U34" s="196"/>
      <c r="V34" s="196"/>
      <c r="W34" s="196"/>
      <c r="X34" s="196"/>
      <c r="Y34" s="196"/>
      <c r="Z34" s="196"/>
      <c r="AA34" s="164"/>
      <c r="AB34" s="1"/>
      <c r="AC34" s="1"/>
      <c r="AD34" s="1"/>
      <c r="AE34" s="1"/>
      <c r="AF34" s="1"/>
      <c r="AG34" s="1"/>
      <c r="AH34" s="1"/>
    </row>
    <row r="35" spans="1:34" ht="15" hidden="1" x14ac:dyDescent="0.25">
      <c r="A35" s="31"/>
      <c r="B35" s="172"/>
      <c r="C35" s="204" t="s">
        <v>18</v>
      </c>
      <c r="D35" s="175">
        <v>1762.5974729241875</v>
      </c>
      <c r="E35" s="183"/>
      <c r="F35" s="184"/>
      <c r="G35" s="175">
        <v>298.23076923076917</v>
      </c>
      <c r="H35" s="183"/>
      <c r="I35" s="184"/>
      <c r="J35" s="175">
        <v>915.39393939393995</v>
      </c>
      <c r="K35" s="183"/>
      <c r="L35" s="184"/>
      <c r="M35" s="175">
        <v>26.304421603801032</v>
      </c>
      <c r="N35" s="183"/>
      <c r="O35" s="184"/>
      <c r="P35" s="175">
        <v>6.2210883423162171</v>
      </c>
      <c r="Q35" s="183"/>
      <c r="R35" s="184"/>
      <c r="S35" s="153"/>
      <c r="T35" s="1"/>
      <c r="U35" s="196"/>
      <c r="V35" s="196"/>
      <c r="W35" s="196"/>
      <c r="X35" s="196"/>
      <c r="Y35" s="196"/>
      <c r="Z35" s="196"/>
      <c r="AA35" s="164"/>
      <c r="AB35" s="1"/>
      <c r="AC35" s="1"/>
      <c r="AD35" s="1"/>
      <c r="AE35" s="1"/>
      <c r="AF35" s="1"/>
      <c r="AG35" s="1"/>
      <c r="AH35" s="1"/>
    </row>
    <row r="36" spans="1:34" ht="15" hidden="1" x14ac:dyDescent="0.25">
      <c r="A36" s="31"/>
      <c r="B36" s="172"/>
      <c r="C36" s="204" t="s">
        <v>18</v>
      </c>
      <c r="D36" s="175">
        <v>1894.0983754512631</v>
      </c>
      <c r="E36" s="183"/>
      <c r="F36" s="184"/>
      <c r="G36" s="175">
        <v>326.76923076923072</v>
      </c>
      <c r="H36" s="183"/>
      <c r="I36" s="184"/>
      <c r="J36" s="175">
        <v>929.77333333333297</v>
      </c>
      <c r="K36" s="183"/>
      <c r="L36" s="184"/>
      <c r="M36" s="175">
        <v>21.698947929797349</v>
      </c>
      <c r="N36" s="183"/>
      <c r="O36" s="184"/>
      <c r="P36" s="175">
        <v>5.2210883423162171</v>
      </c>
      <c r="Q36" s="183"/>
      <c r="R36" s="184"/>
      <c r="S36" s="153"/>
      <c r="T36" s="1"/>
      <c r="U36" s="196"/>
      <c r="V36" s="196"/>
      <c r="W36" s="196"/>
      <c r="X36" s="196"/>
      <c r="Y36" s="196"/>
      <c r="Z36" s="196"/>
      <c r="AA36" s="164"/>
      <c r="AB36" s="1"/>
      <c r="AC36" s="1"/>
      <c r="AD36" s="1"/>
      <c r="AE36" s="1"/>
      <c r="AF36" s="1"/>
      <c r="AG36" s="1"/>
      <c r="AH36" s="1"/>
    </row>
    <row r="37" spans="1:34" ht="15" hidden="1" x14ac:dyDescent="0.25">
      <c r="A37" s="31">
        <v>665</v>
      </c>
      <c r="B37" s="172" t="s">
        <v>21</v>
      </c>
      <c r="C37" s="204" t="s">
        <v>18</v>
      </c>
      <c r="D37" s="175">
        <v>1795.5279783393498</v>
      </c>
      <c r="E37" s="183"/>
      <c r="F37" s="184"/>
      <c r="G37" s="175">
        <v>322.07692307692309</v>
      </c>
      <c r="H37" s="183"/>
      <c r="I37" s="184"/>
      <c r="J37" s="175">
        <v>845.66666666666674</v>
      </c>
      <c r="K37" s="183"/>
      <c r="L37" s="184"/>
      <c r="M37" s="175">
        <v>21.249684863764184</v>
      </c>
      <c r="N37" s="183"/>
      <c r="O37" s="184"/>
      <c r="P37" s="175">
        <v>7.7934119449536254</v>
      </c>
      <c r="Q37" s="183"/>
      <c r="R37" s="184"/>
      <c r="S37" s="153"/>
      <c r="T37" s="1"/>
      <c r="U37" s="196"/>
      <c r="V37" s="196"/>
      <c r="W37" s="196"/>
      <c r="X37" s="196"/>
      <c r="Y37" s="196"/>
      <c r="Z37" s="196"/>
      <c r="AA37" s="164"/>
      <c r="AB37" s="1"/>
      <c r="AC37" s="1"/>
      <c r="AD37" s="1"/>
      <c r="AE37" s="1"/>
      <c r="AF37" s="1"/>
      <c r="AG37" s="1"/>
      <c r="AH37" s="1"/>
    </row>
    <row r="38" spans="1:34" ht="15" hidden="1" x14ac:dyDescent="0.25">
      <c r="A38" s="31"/>
      <c r="B38" s="172"/>
      <c r="C38" s="204" t="s">
        <v>18</v>
      </c>
      <c r="D38" s="175">
        <v>1900.3853790613714</v>
      </c>
      <c r="E38" s="183"/>
      <c r="F38" s="184"/>
      <c r="G38" s="175">
        <v>325.46153846153845</v>
      </c>
      <c r="H38" s="183"/>
      <c r="I38" s="184"/>
      <c r="J38" s="175">
        <v>996.48484848484895</v>
      </c>
      <c r="K38" s="183"/>
      <c r="L38" s="184"/>
      <c r="M38" s="175">
        <v>26.460632211771554</v>
      </c>
      <c r="N38" s="183"/>
      <c r="O38" s="184"/>
      <c r="P38" s="175">
        <v>9.7934119449536254</v>
      </c>
      <c r="Q38" s="183"/>
      <c r="R38" s="184"/>
      <c r="S38" s="153"/>
      <c r="T38" s="1"/>
      <c r="U38" s="196"/>
      <c r="V38" s="196"/>
      <c r="W38" s="196"/>
      <c r="X38" s="196"/>
      <c r="Y38" s="196"/>
      <c r="Z38" s="196"/>
      <c r="AA38" s="164"/>
      <c r="AB38" s="1"/>
      <c r="AC38" s="1"/>
      <c r="AD38" s="1"/>
      <c r="AE38" s="1"/>
      <c r="AF38" s="1"/>
      <c r="AG38" s="1"/>
      <c r="AH38" s="1"/>
    </row>
    <row r="39" spans="1:34" ht="15" hidden="1" x14ac:dyDescent="0.25">
      <c r="A39" s="31"/>
      <c r="B39" s="172"/>
      <c r="C39" s="204" t="s">
        <v>18</v>
      </c>
      <c r="D39" s="175">
        <v>1954.4566787003605</v>
      </c>
      <c r="E39" s="183"/>
      <c r="F39" s="184"/>
      <c r="G39" s="175">
        <v>314.76923076923077</v>
      </c>
      <c r="H39" s="183"/>
      <c r="I39" s="184"/>
      <c r="J39" s="175">
        <v>880.57575757575785</v>
      </c>
      <c r="K39" s="183"/>
      <c r="L39" s="184"/>
      <c r="M39" s="175">
        <v>26.855158537767871</v>
      </c>
      <c r="N39" s="183"/>
      <c r="O39" s="184"/>
      <c r="P39" s="175">
        <v>8.7934119449536254</v>
      </c>
      <c r="Q39" s="183"/>
      <c r="R39" s="184"/>
      <c r="S39" s="153"/>
      <c r="T39" s="1"/>
      <c r="U39" s="196"/>
      <c r="V39" s="196"/>
      <c r="W39" s="196"/>
      <c r="X39" s="196"/>
      <c r="Y39" s="196"/>
      <c r="Z39" s="196"/>
      <c r="AA39" s="164"/>
      <c r="AB39" s="1"/>
      <c r="AC39" s="1"/>
      <c r="AD39" s="1"/>
      <c r="AE39" s="1"/>
      <c r="AF39" s="1"/>
      <c r="AG39" s="1"/>
      <c r="AH39" s="1"/>
    </row>
    <row r="40" spans="1:34" ht="15" x14ac:dyDescent="0.25">
      <c r="A40" s="3">
        <v>652</v>
      </c>
      <c r="B40" s="171" t="s">
        <v>21</v>
      </c>
      <c r="C40" s="203">
        <v>10</v>
      </c>
      <c r="D40" s="47">
        <v>3311.5514440433208</v>
      </c>
      <c r="E40" s="56">
        <f>SUM(D40:D57)/18</f>
        <v>2857.3653730445239</v>
      </c>
      <c r="F40" s="57">
        <f>STDEV(D40:D57)</f>
        <v>417.04052890811062</v>
      </c>
      <c r="G40" s="47">
        <v>536.38461538461536</v>
      </c>
      <c r="H40" s="56">
        <f>SUM(G40:G57)/18</f>
        <v>491.66666666666669</v>
      </c>
      <c r="I40" s="57">
        <f>STDEV(G40:G57)</f>
        <v>76.896565567209194</v>
      </c>
      <c r="J40" s="47">
        <v>1167.242424242424</v>
      </c>
      <c r="K40" s="56">
        <f>SUM(J40:J57)/18</f>
        <v>1068.68702020202</v>
      </c>
      <c r="L40" s="57">
        <f>STDEV(J40:J57)</f>
        <v>120.14578146415798</v>
      </c>
      <c r="M40" s="47">
        <v>38.608800000000002</v>
      </c>
      <c r="N40" s="56">
        <f>SUM(M40:M57)/18</f>
        <v>32.088136189760498</v>
      </c>
      <c r="O40" s="57">
        <f>STDEV(M40:M57)</f>
        <v>6.6266925689551774</v>
      </c>
      <c r="P40" s="47">
        <v>16.861618013187055</v>
      </c>
      <c r="Q40" s="56">
        <f>SUM(P40:P57)/18</f>
        <v>13.487811550983556</v>
      </c>
      <c r="R40" s="57">
        <f>STDEV(P40:P57)</f>
        <v>4.010914325783947</v>
      </c>
      <c r="S40" s="69">
        <v>6</v>
      </c>
      <c r="T40" s="1"/>
      <c r="U40" s="196"/>
      <c r="V40" s="196"/>
      <c r="W40" s="196"/>
      <c r="X40" s="196"/>
      <c r="Y40" s="196"/>
      <c r="Z40" s="196"/>
      <c r="AA40" s="164"/>
      <c r="AB40" s="1"/>
      <c r="AC40" s="1"/>
      <c r="AD40" s="1"/>
      <c r="AE40" s="1"/>
      <c r="AF40" s="1"/>
      <c r="AG40" s="1"/>
      <c r="AH40" s="1"/>
    </row>
    <row r="41" spans="1:34" ht="15" hidden="1" x14ac:dyDescent="0.25">
      <c r="A41" s="21"/>
      <c r="B41" s="173"/>
      <c r="C41" s="205" t="s">
        <v>20</v>
      </c>
      <c r="D41" s="176">
        <v>3549.3393501805049</v>
      </c>
      <c r="E41" s="125"/>
      <c r="F41" s="126"/>
      <c r="G41" s="176">
        <v>594.76923076923083</v>
      </c>
      <c r="H41" s="125"/>
      <c r="I41" s="126"/>
      <c r="J41" s="176">
        <v>1294.121212121212</v>
      </c>
      <c r="K41" s="125"/>
      <c r="L41" s="126"/>
      <c r="M41" s="176">
        <v>43.608843207602064</v>
      </c>
      <c r="N41" s="125"/>
      <c r="O41" s="126"/>
      <c r="P41" s="176">
        <v>19.411206259746656</v>
      </c>
      <c r="Q41" s="125"/>
      <c r="R41" s="126"/>
      <c r="S41" s="153"/>
      <c r="T41" s="1"/>
      <c r="U41" s="200"/>
      <c r="V41" s="200"/>
      <c r="W41" s="200"/>
      <c r="X41" s="200"/>
      <c r="Y41" s="200"/>
      <c r="Z41" s="200"/>
      <c r="AA41" s="1"/>
      <c r="AB41" s="1"/>
      <c r="AC41" s="1"/>
      <c r="AD41" s="1"/>
      <c r="AE41" s="1"/>
      <c r="AF41" s="1"/>
      <c r="AG41" s="1"/>
      <c r="AH41" s="1"/>
    </row>
    <row r="42" spans="1:34" ht="15" hidden="1" x14ac:dyDescent="0.25">
      <c r="A42" s="21"/>
      <c r="B42" s="173"/>
      <c r="C42" s="205" t="s">
        <v>20</v>
      </c>
      <c r="D42" s="176">
        <v>3296.9453971119128</v>
      </c>
      <c r="E42" s="125"/>
      <c r="F42" s="126"/>
      <c r="G42" s="176">
        <v>618.07692307692309</v>
      </c>
      <c r="H42" s="125"/>
      <c r="I42" s="126"/>
      <c r="J42" s="176">
        <v>1193.181818181818</v>
      </c>
      <c r="K42" s="125"/>
      <c r="L42" s="126"/>
      <c r="M42" s="176">
        <v>45.608821603801033</v>
      </c>
      <c r="N42" s="125"/>
      <c r="O42" s="126"/>
      <c r="P42" s="176">
        <v>18.136412136466856</v>
      </c>
      <c r="Q42" s="125"/>
      <c r="R42" s="126"/>
      <c r="S42" s="153"/>
      <c r="T42" s="1"/>
      <c r="U42" s="200"/>
      <c r="V42" s="200"/>
      <c r="W42" s="200"/>
      <c r="X42" s="200"/>
      <c r="Y42" s="200"/>
      <c r="Z42" s="200"/>
      <c r="AA42" s="1"/>
      <c r="AB42" s="1"/>
      <c r="AC42" s="1"/>
      <c r="AD42" s="1"/>
      <c r="AE42" s="1"/>
      <c r="AF42" s="1"/>
      <c r="AG42" s="1"/>
      <c r="AH42" s="1"/>
    </row>
    <row r="43" spans="1:34" ht="15" hidden="1" x14ac:dyDescent="0.25">
      <c r="A43" s="21">
        <v>655</v>
      </c>
      <c r="B43" s="173" t="s">
        <v>21</v>
      </c>
      <c r="C43" s="205" t="s">
        <v>20</v>
      </c>
      <c r="D43" s="176">
        <v>2138.3194945848372</v>
      </c>
      <c r="E43" s="125"/>
      <c r="F43" s="126"/>
      <c r="G43" s="176">
        <v>340.30769230769232</v>
      </c>
      <c r="H43" s="125"/>
      <c r="I43" s="126"/>
      <c r="J43" s="176">
        <v>886.69696969696929</v>
      </c>
      <c r="K43" s="125"/>
      <c r="L43" s="126"/>
      <c r="M43" s="176">
        <v>23.038737515756814</v>
      </c>
      <c r="N43" s="125"/>
      <c r="O43" s="126"/>
      <c r="P43" s="176">
        <v>7.5186178216738249</v>
      </c>
      <c r="Q43" s="125"/>
      <c r="R43" s="126"/>
      <c r="S43" s="153"/>
      <c r="T43" s="1"/>
      <c r="U43" s="200"/>
      <c r="V43" s="200"/>
      <c r="W43" s="200"/>
      <c r="X43" s="200"/>
      <c r="Y43" s="200"/>
      <c r="Z43" s="200"/>
      <c r="AA43" s="1"/>
      <c r="AB43" s="1"/>
      <c r="AC43" s="1"/>
      <c r="AD43" s="1"/>
      <c r="AE43" s="1"/>
      <c r="AF43" s="1"/>
      <c r="AG43" s="1"/>
      <c r="AH43" s="1"/>
    </row>
    <row r="44" spans="1:34" ht="15" hidden="1" x14ac:dyDescent="0.25">
      <c r="A44" s="21"/>
      <c r="B44" s="173"/>
      <c r="C44" s="205" t="s">
        <v>20</v>
      </c>
      <c r="D44" s="176">
        <v>2186.8185920577616</v>
      </c>
      <c r="E44" s="125"/>
      <c r="F44" s="126"/>
      <c r="G44" s="176">
        <v>410.07692307692309</v>
      </c>
      <c r="H44" s="125"/>
      <c r="I44" s="126"/>
      <c r="J44" s="176">
        <v>1094.727272727273</v>
      </c>
      <c r="K44" s="125"/>
      <c r="L44" s="126"/>
      <c r="M44" s="176">
        <v>30.038737515756814</v>
      </c>
      <c r="N44" s="125"/>
      <c r="O44" s="126"/>
      <c r="P44" s="176">
        <v>9.7934119449536254</v>
      </c>
      <c r="Q44" s="125"/>
      <c r="R44" s="126"/>
      <c r="S44" s="153"/>
      <c r="T44" s="1"/>
      <c r="U44" s="200"/>
      <c r="V44" s="200"/>
      <c r="W44" s="200"/>
      <c r="X44" s="200"/>
      <c r="Y44" s="200"/>
      <c r="Z44" s="200"/>
      <c r="AA44" s="1"/>
      <c r="AB44" s="1"/>
      <c r="AC44" s="1"/>
      <c r="AD44" s="1"/>
      <c r="AE44" s="1"/>
      <c r="AF44" s="1"/>
      <c r="AG44" s="1"/>
      <c r="AH44" s="1"/>
    </row>
    <row r="45" spans="1:34" ht="15" hidden="1" x14ac:dyDescent="0.25">
      <c r="A45" s="21"/>
      <c r="B45" s="173"/>
      <c r="C45" s="205" t="s">
        <v>20</v>
      </c>
      <c r="D45" s="176">
        <v>2288.5690433212994</v>
      </c>
      <c r="E45" s="125"/>
      <c r="F45" s="126"/>
      <c r="G45" s="176">
        <v>382.69230769230774</v>
      </c>
      <c r="H45" s="125"/>
      <c r="I45" s="126"/>
      <c r="J45" s="176">
        <v>1082.212121212121</v>
      </c>
      <c r="K45" s="125"/>
      <c r="L45" s="126"/>
      <c r="M45" s="176">
        <v>25.038737515756814</v>
      </c>
      <c r="N45" s="125"/>
      <c r="O45" s="126"/>
      <c r="P45" s="176">
        <v>8.6560148833137252</v>
      </c>
      <c r="Q45" s="125"/>
      <c r="R45" s="126"/>
      <c r="S45" s="153"/>
      <c r="T45" s="1"/>
      <c r="U45" s="200"/>
      <c r="V45" s="200"/>
      <c r="W45" s="200"/>
      <c r="X45" s="200"/>
      <c r="Y45" s="200"/>
      <c r="Z45" s="200"/>
      <c r="AA45" s="1"/>
      <c r="AB45" s="1"/>
      <c r="AC45" s="1"/>
      <c r="AD45" s="1"/>
      <c r="AE45" s="1"/>
      <c r="AF45" s="1"/>
      <c r="AG45" s="1"/>
      <c r="AH45" s="1"/>
    </row>
    <row r="46" spans="1:34" ht="15" hidden="1" x14ac:dyDescent="0.25">
      <c r="A46" s="21">
        <v>658</v>
      </c>
      <c r="B46" s="173" t="s">
        <v>21</v>
      </c>
      <c r="C46" s="205" t="s">
        <v>20</v>
      </c>
      <c r="D46" s="176">
        <v>2880.9025270758116</v>
      </c>
      <c r="E46" s="125"/>
      <c r="F46" s="126"/>
      <c r="G46" s="176">
        <v>456.00000000000006</v>
      </c>
      <c r="H46" s="125"/>
      <c r="I46" s="126"/>
      <c r="J46" s="176">
        <v>999.78787878787898</v>
      </c>
      <c r="K46" s="125"/>
      <c r="L46" s="126"/>
      <c r="M46" s="176">
        <v>23.616842819742079</v>
      </c>
      <c r="N46" s="125"/>
      <c r="O46" s="126"/>
      <c r="P46" s="176">
        <v>10.541353177751635</v>
      </c>
      <c r="Q46" s="125"/>
      <c r="R46" s="126"/>
      <c r="S46" s="153"/>
      <c r="T46" s="1"/>
      <c r="U46" s="200"/>
      <c r="V46" s="200"/>
      <c r="W46" s="200"/>
      <c r="X46" s="200"/>
      <c r="Y46" s="200"/>
      <c r="Z46" s="200"/>
      <c r="AA46" s="1"/>
      <c r="AB46" s="1"/>
      <c r="AC46" s="1"/>
      <c r="AD46" s="1"/>
      <c r="AE46" s="1"/>
      <c r="AF46" s="1"/>
      <c r="AG46" s="1"/>
      <c r="AH46" s="1"/>
    </row>
    <row r="47" spans="1:34" ht="15" hidden="1" x14ac:dyDescent="0.25">
      <c r="A47" s="21"/>
      <c r="B47" s="173"/>
      <c r="C47" s="205" t="s">
        <v>20</v>
      </c>
      <c r="D47" s="176">
        <v>2799.3285198555955</v>
      </c>
      <c r="E47" s="125"/>
      <c r="F47" s="126"/>
      <c r="G47" s="176">
        <v>501.23076923076934</v>
      </c>
      <c r="H47" s="125"/>
      <c r="I47" s="126"/>
      <c r="J47" s="176">
        <v>977.18181818181802</v>
      </c>
      <c r="K47" s="125"/>
      <c r="L47" s="126"/>
      <c r="M47" s="176">
        <v>28.038737515756814</v>
      </c>
      <c r="N47" s="125"/>
      <c r="O47" s="126"/>
      <c r="P47" s="176">
        <v>12.541353177751635</v>
      </c>
      <c r="Q47" s="125"/>
      <c r="R47" s="126"/>
      <c r="S47" s="153"/>
      <c r="T47" s="1"/>
      <c r="U47" s="200"/>
      <c r="V47" s="200"/>
      <c r="W47" s="200"/>
      <c r="X47" s="200"/>
      <c r="Y47" s="200"/>
      <c r="Z47" s="200"/>
      <c r="AA47" s="1"/>
      <c r="AB47" s="1"/>
      <c r="AC47" s="1"/>
      <c r="AD47" s="1"/>
      <c r="AE47" s="1"/>
      <c r="AF47" s="1"/>
      <c r="AG47" s="1"/>
      <c r="AH47" s="1"/>
    </row>
    <row r="48" spans="1:34" ht="15" hidden="1" x14ac:dyDescent="0.25">
      <c r="A48" s="21"/>
      <c r="B48" s="173"/>
      <c r="C48" s="205" t="s">
        <v>20</v>
      </c>
      <c r="D48" s="176">
        <v>2919.6155234657035</v>
      </c>
      <c r="E48" s="125"/>
      <c r="F48" s="126"/>
      <c r="G48" s="176">
        <v>436.6153846153847</v>
      </c>
      <c r="H48" s="125"/>
      <c r="I48" s="126"/>
      <c r="J48" s="176">
        <v>959.38484848484802</v>
      </c>
      <c r="K48" s="125"/>
      <c r="L48" s="126"/>
      <c r="M48" s="176">
        <v>28.827790167749448</v>
      </c>
      <c r="N48" s="125"/>
      <c r="O48" s="126"/>
      <c r="P48" s="176">
        <v>11.541353177751635</v>
      </c>
      <c r="Q48" s="125"/>
      <c r="R48" s="126"/>
      <c r="S48" s="153"/>
      <c r="T48" s="1"/>
      <c r="U48" s="200"/>
      <c r="V48" s="200"/>
      <c r="W48" s="200"/>
      <c r="X48" s="200"/>
      <c r="Y48" s="200"/>
      <c r="Z48" s="200"/>
      <c r="AA48" s="1"/>
      <c r="AB48" s="1"/>
      <c r="AC48" s="1"/>
      <c r="AD48" s="1"/>
      <c r="AE48" s="1"/>
      <c r="AF48" s="1"/>
      <c r="AG48" s="1"/>
      <c r="AH48" s="1"/>
    </row>
    <row r="49" spans="1:34" ht="15" hidden="1" x14ac:dyDescent="0.25">
      <c r="A49" s="21">
        <v>661</v>
      </c>
      <c r="B49" s="173" t="s">
        <v>21</v>
      </c>
      <c r="C49" s="205" t="s">
        <v>20</v>
      </c>
      <c r="D49" s="176">
        <v>2653.7563176895305</v>
      </c>
      <c r="E49" s="125"/>
      <c r="F49" s="126"/>
      <c r="G49" s="176">
        <v>433.30769230769238</v>
      </c>
      <c r="H49" s="125"/>
      <c r="I49" s="126"/>
      <c r="J49" s="176">
        <v>900.54545454545439</v>
      </c>
      <c r="K49" s="125"/>
      <c r="L49" s="126"/>
      <c r="M49" s="176">
        <v>23.616842819742079</v>
      </c>
      <c r="N49" s="125"/>
      <c r="O49" s="126"/>
      <c r="P49" s="176">
        <v>11.915323794150639</v>
      </c>
      <c r="Q49" s="125"/>
      <c r="R49" s="126"/>
      <c r="S49" s="153"/>
      <c r="T49" s="1"/>
      <c r="U49" s="200"/>
      <c r="V49" s="200"/>
      <c r="W49" s="200"/>
      <c r="X49" s="200"/>
      <c r="Y49" s="200"/>
      <c r="Z49" s="200"/>
      <c r="AA49" s="1"/>
      <c r="AB49" s="1"/>
      <c r="AC49" s="1"/>
      <c r="AD49" s="1"/>
      <c r="AE49" s="1"/>
      <c r="AF49" s="1"/>
      <c r="AG49" s="1"/>
      <c r="AH49" s="1"/>
    </row>
    <row r="50" spans="1:34" ht="15" hidden="1" x14ac:dyDescent="0.25">
      <c r="A50" s="21"/>
      <c r="B50" s="173"/>
      <c r="C50" s="205" t="s">
        <v>20</v>
      </c>
      <c r="D50" s="176">
        <v>2848.1859205776168</v>
      </c>
      <c r="E50" s="125"/>
      <c r="F50" s="126"/>
      <c r="G50" s="176">
        <v>494.53846153846143</v>
      </c>
      <c r="H50" s="125"/>
      <c r="I50" s="126"/>
      <c r="J50" s="176">
        <v>1107.7575757575758</v>
      </c>
      <c r="K50" s="125"/>
      <c r="L50" s="126"/>
      <c r="M50" s="176">
        <v>32.194948123727343</v>
      </c>
      <c r="N50" s="125"/>
      <c r="O50" s="126"/>
      <c r="P50" s="176">
        <v>13.365735547591036</v>
      </c>
      <c r="Q50" s="125"/>
      <c r="R50" s="126"/>
      <c r="S50" s="153"/>
      <c r="T50" s="1"/>
      <c r="U50" s="200"/>
      <c r="V50" s="200"/>
      <c r="W50" s="200"/>
      <c r="X50" s="200"/>
      <c r="Y50" s="200"/>
      <c r="Z50" s="200"/>
      <c r="AA50" s="1"/>
      <c r="AB50" s="1"/>
      <c r="AC50" s="1"/>
      <c r="AD50" s="1"/>
      <c r="AE50" s="1"/>
      <c r="AF50" s="1"/>
      <c r="AG50" s="1"/>
      <c r="AH50" s="1"/>
    </row>
    <row r="51" spans="1:34" ht="15" hidden="1" x14ac:dyDescent="0.25">
      <c r="A51" s="21"/>
      <c r="B51" s="173"/>
      <c r="C51" s="205" t="s">
        <v>20</v>
      </c>
      <c r="D51" s="176">
        <v>2812.4711191335737</v>
      </c>
      <c r="E51" s="125"/>
      <c r="F51" s="126"/>
      <c r="G51" s="176">
        <v>502.92307692307691</v>
      </c>
      <c r="H51" s="125"/>
      <c r="I51" s="126"/>
      <c r="J51" s="176">
        <v>1037.151515151515</v>
      </c>
      <c r="K51" s="125"/>
      <c r="L51" s="126"/>
      <c r="M51" s="176">
        <v>29.405895471734709</v>
      </c>
      <c r="N51" s="125"/>
      <c r="O51" s="126"/>
      <c r="P51" s="176">
        <v>12.640529670870837</v>
      </c>
      <c r="Q51" s="125"/>
      <c r="R51" s="126"/>
      <c r="S51" s="153"/>
      <c r="T51" s="1"/>
      <c r="U51" s="200"/>
      <c r="V51" s="200"/>
      <c r="W51" s="200"/>
      <c r="X51" s="200"/>
      <c r="Y51" s="200"/>
      <c r="Z51" s="200"/>
      <c r="AA51" s="1"/>
      <c r="AB51" s="1"/>
      <c r="AC51" s="1"/>
      <c r="AD51" s="1"/>
      <c r="AE51" s="1"/>
      <c r="AF51" s="1"/>
      <c r="AG51" s="1"/>
      <c r="AH51" s="1"/>
    </row>
    <row r="52" spans="1:34" ht="15" hidden="1" x14ac:dyDescent="0.25">
      <c r="A52" s="21">
        <v>664</v>
      </c>
      <c r="B52" s="173" t="s">
        <v>21</v>
      </c>
      <c r="C52" s="205" t="s">
        <v>20</v>
      </c>
      <c r="D52" s="176">
        <v>2591.0397111913353</v>
      </c>
      <c r="E52" s="125"/>
      <c r="F52" s="126"/>
      <c r="G52" s="176">
        <v>444.46153846153857</v>
      </c>
      <c r="H52" s="125"/>
      <c r="I52" s="126"/>
      <c r="J52" s="176">
        <v>980.78787878787898</v>
      </c>
      <c r="K52" s="125"/>
      <c r="L52" s="126"/>
      <c r="M52" s="176">
        <v>33.718316687675753</v>
      </c>
      <c r="N52" s="125"/>
      <c r="O52" s="126"/>
      <c r="P52" s="176">
        <v>9.9917649311920336</v>
      </c>
      <c r="Q52" s="125"/>
      <c r="R52" s="126"/>
      <c r="S52" s="153"/>
      <c r="T52" s="1"/>
      <c r="U52" s="200"/>
      <c r="V52" s="200"/>
      <c r="W52" s="200"/>
      <c r="X52" s="200"/>
      <c r="Y52" s="200"/>
      <c r="Z52" s="200"/>
      <c r="AA52" s="1"/>
      <c r="AB52" s="1"/>
      <c r="AC52" s="1"/>
      <c r="AD52" s="1"/>
      <c r="AE52" s="1"/>
      <c r="AF52" s="1"/>
      <c r="AG52" s="1"/>
      <c r="AH52" s="1"/>
    </row>
    <row r="53" spans="1:34" ht="15" hidden="1" x14ac:dyDescent="0.25">
      <c r="A53" s="21"/>
      <c r="B53" s="173"/>
      <c r="C53" s="205" t="s">
        <v>20</v>
      </c>
      <c r="D53" s="176">
        <v>2740.3980144404331</v>
      </c>
      <c r="E53" s="125"/>
      <c r="F53" s="126"/>
      <c r="G53" s="176">
        <v>532.84615384615381</v>
      </c>
      <c r="H53" s="125"/>
      <c r="I53" s="126"/>
      <c r="J53" s="176">
        <v>1013.66666666667</v>
      </c>
      <c r="K53" s="125"/>
      <c r="L53" s="126"/>
      <c r="M53" s="176">
        <v>35.718299999999999</v>
      </c>
      <c r="N53" s="125"/>
      <c r="O53" s="126"/>
      <c r="P53" s="176">
        <v>12.541353177751635</v>
      </c>
      <c r="Q53" s="125"/>
      <c r="R53" s="126"/>
      <c r="S53" s="153"/>
      <c r="T53" s="1"/>
      <c r="U53" s="200"/>
      <c r="V53" s="200"/>
      <c r="W53" s="200"/>
      <c r="X53" s="200"/>
      <c r="Y53" s="200"/>
      <c r="Z53" s="200"/>
      <c r="AA53" s="1"/>
      <c r="AB53" s="1"/>
      <c r="AC53" s="1"/>
      <c r="AD53" s="1"/>
      <c r="AE53" s="1"/>
      <c r="AF53" s="1"/>
      <c r="AG53" s="1"/>
      <c r="AH53" s="1"/>
    </row>
    <row r="54" spans="1:34" ht="15" hidden="1" x14ac:dyDescent="0.25">
      <c r="A54" s="21"/>
      <c r="B54" s="173"/>
      <c r="C54" s="205" t="s">
        <v>20</v>
      </c>
      <c r="D54" s="176">
        <v>2566.7188628158842</v>
      </c>
      <c r="E54" s="125"/>
      <c r="F54" s="126"/>
      <c r="G54" s="176">
        <v>481.15384615384619</v>
      </c>
      <c r="H54" s="125"/>
      <c r="I54" s="126"/>
      <c r="J54" s="176">
        <v>955.55727272726995</v>
      </c>
      <c r="K54" s="125"/>
      <c r="L54" s="126"/>
      <c r="M54" s="176">
        <v>34.718308343837876</v>
      </c>
      <c r="N54" s="125"/>
      <c r="O54" s="126"/>
      <c r="P54" s="176">
        <v>11.266559054471834</v>
      </c>
      <c r="Q54" s="125"/>
      <c r="R54" s="126"/>
      <c r="S54" s="153"/>
      <c r="T54" s="1"/>
      <c r="U54" s="200"/>
      <c r="V54" s="200"/>
      <c r="W54" s="200"/>
      <c r="X54" s="200"/>
      <c r="Y54" s="200"/>
      <c r="Z54" s="200"/>
      <c r="AA54" s="1"/>
      <c r="AB54" s="1"/>
      <c r="AC54" s="1"/>
      <c r="AD54" s="1"/>
      <c r="AE54" s="1"/>
      <c r="AF54" s="1"/>
      <c r="AG54" s="1"/>
      <c r="AH54" s="1"/>
    </row>
    <row r="55" spans="1:34" ht="15" hidden="1" x14ac:dyDescent="0.25">
      <c r="A55" s="21">
        <v>667</v>
      </c>
      <c r="B55" s="173" t="s">
        <v>21</v>
      </c>
      <c r="C55" s="205" t="s">
        <v>20</v>
      </c>
      <c r="D55" s="176">
        <v>3156.335740072202</v>
      </c>
      <c r="E55" s="125"/>
      <c r="F55" s="126"/>
      <c r="G55" s="176">
        <v>536.84615384615381</v>
      </c>
      <c r="H55" s="125"/>
      <c r="I55" s="126"/>
      <c r="J55" s="176">
        <v>1135.8181818181822</v>
      </c>
      <c r="K55" s="125"/>
      <c r="L55" s="126"/>
      <c r="M55" s="176">
        <v>29.929264035683119</v>
      </c>
      <c r="N55" s="125"/>
      <c r="O55" s="126"/>
      <c r="P55" s="176">
        <v>15.762441520067849</v>
      </c>
      <c r="Q55" s="125"/>
      <c r="R55" s="126"/>
      <c r="S55" s="153"/>
      <c r="T55" s="1"/>
      <c r="U55" s="200"/>
      <c r="V55" s="200"/>
      <c r="W55" s="200"/>
      <c r="X55" s="200"/>
      <c r="Y55" s="200"/>
      <c r="Z55" s="200"/>
      <c r="AA55" s="1"/>
      <c r="AB55" s="1"/>
      <c r="AC55" s="1"/>
      <c r="AD55" s="1"/>
      <c r="AE55" s="1"/>
      <c r="AF55" s="1"/>
      <c r="AG55" s="1"/>
      <c r="AH55" s="1"/>
    </row>
    <row r="56" spans="1:34" ht="15" hidden="1" x14ac:dyDescent="0.25">
      <c r="A56" s="21"/>
      <c r="B56" s="173"/>
      <c r="C56" s="205" t="s">
        <v>20</v>
      </c>
      <c r="D56" s="176">
        <v>3362.4088447653421</v>
      </c>
      <c r="E56" s="125"/>
      <c r="F56" s="126"/>
      <c r="G56" s="176">
        <v>612.23076923076928</v>
      </c>
      <c r="H56" s="125"/>
      <c r="I56" s="126"/>
      <c r="J56" s="176">
        <v>1260.0909090909092</v>
      </c>
      <c r="K56" s="125"/>
      <c r="L56" s="126"/>
      <c r="M56" s="176">
        <v>38.929264035683119</v>
      </c>
      <c r="N56" s="125"/>
      <c r="O56" s="126"/>
      <c r="P56" s="176">
        <v>21.609559245985064</v>
      </c>
      <c r="Q56" s="125"/>
      <c r="R56" s="126"/>
      <c r="S56" s="153"/>
      <c r="T56" s="1"/>
      <c r="U56" s="200"/>
      <c r="V56" s="200"/>
      <c r="W56" s="200"/>
      <c r="X56" s="200"/>
      <c r="Y56" s="200"/>
      <c r="Z56" s="200"/>
      <c r="AA56" s="1"/>
      <c r="AB56" s="1"/>
      <c r="AC56" s="1"/>
      <c r="AD56" s="1"/>
      <c r="AE56" s="1"/>
      <c r="AF56" s="1"/>
      <c r="AG56" s="1"/>
      <c r="AH56" s="1"/>
    </row>
    <row r="57" spans="1:34" ht="15" hidden="1" x14ac:dyDescent="0.25">
      <c r="A57" s="21"/>
      <c r="B57" s="173"/>
      <c r="C57" s="205" t="s">
        <v>20</v>
      </c>
      <c r="D57" s="176">
        <v>3329.8722924187723</v>
      </c>
      <c r="E57" s="125"/>
      <c r="F57" s="126"/>
      <c r="G57" s="176">
        <v>535.53846153846155</v>
      </c>
      <c r="H57" s="125"/>
      <c r="I57" s="126"/>
      <c r="J57" s="176">
        <v>1190.4545454545457</v>
      </c>
      <c r="K57" s="125"/>
      <c r="L57" s="126"/>
      <c r="M57" s="176">
        <v>32.929264035683119</v>
      </c>
      <c r="N57" s="125"/>
      <c r="O57" s="126"/>
      <c r="P57" s="176">
        <v>18.686000383026457</v>
      </c>
      <c r="Q57" s="125"/>
      <c r="R57" s="126"/>
      <c r="S57" s="153"/>
      <c r="T57" s="1"/>
      <c r="U57" s="200"/>
      <c r="V57" s="200"/>
      <c r="W57" s="200"/>
      <c r="X57" s="200"/>
      <c r="Y57" s="200"/>
      <c r="Z57" s="200"/>
      <c r="AA57" s="1"/>
      <c r="AB57" s="1"/>
      <c r="AC57" s="1"/>
      <c r="AD57" s="1"/>
      <c r="AE57" s="1"/>
      <c r="AF57" s="1"/>
      <c r="AG57" s="1"/>
      <c r="AH57" s="1"/>
    </row>
    <row r="58" spans="1:34" ht="15.75" customHeight="1" x14ac:dyDescent="0.25">
      <c r="A58" s="165"/>
      <c r="B58" s="170"/>
      <c r="C58" s="194">
        <v>20</v>
      </c>
      <c r="D58" s="177">
        <v>3715.15</v>
      </c>
      <c r="E58" s="185">
        <f>SUM(D58:D60)/3</f>
        <v>2933.8466666666664</v>
      </c>
      <c r="F58" s="186">
        <f>STDEV(D58:D60)</f>
        <v>718.58441190533472</v>
      </c>
      <c r="G58" s="177">
        <v>651.20000000000005</v>
      </c>
      <c r="H58" s="185">
        <f>SUM(G58:G60)/3</f>
        <v>520.78333333333342</v>
      </c>
      <c r="I58" s="186">
        <f>STDEV(G58:G60)</f>
        <v>116.83360489744926</v>
      </c>
      <c r="J58" s="177">
        <v>1412.44</v>
      </c>
      <c r="K58" s="187">
        <f>SUM(J58:J60)/3</f>
        <v>1161.9433333333334</v>
      </c>
      <c r="L58" s="186">
        <f>STDEV(J58:J60)</f>
        <v>217.24399423996485</v>
      </c>
      <c r="M58" s="177">
        <v>48.47</v>
      </c>
      <c r="N58" s="187">
        <f>SUM(M58:M60)/3</f>
        <v>34.39</v>
      </c>
      <c r="O58" s="186">
        <f>STDEV(M58:M60)</f>
        <v>12.195806656388084</v>
      </c>
      <c r="P58" s="177">
        <v>20.45</v>
      </c>
      <c r="Q58" s="191">
        <f>SUM(P58:P60)/3</f>
        <v>14.056666666666667</v>
      </c>
      <c r="R58" s="206">
        <f>STDEV(P58:P60)</f>
        <v>5.9878571570582118</v>
      </c>
      <c r="S58" s="194">
        <v>3</v>
      </c>
      <c r="U58" s="201"/>
      <c r="V58" s="201"/>
      <c r="W58" s="201"/>
      <c r="X58" s="201"/>
      <c r="Y58" s="201"/>
      <c r="Z58" s="201"/>
    </row>
    <row r="59" spans="1:34" ht="15.75" hidden="1" customHeight="1" x14ac:dyDescent="0.25">
      <c r="A59" s="165"/>
      <c r="B59" s="174"/>
      <c r="C59" s="194"/>
      <c r="D59" s="177">
        <v>2301.25</v>
      </c>
      <c r="E59" s="187"/>
      <c r="F59" s="186"/>
      <c r="G59" s="177">
        <v>425.68</v>
      </c>
      <c r="H59" s="187"/>
      <c r="I59" s="186"/>
      <c r="J59" s="177">
        <v>1048.25</v>
      </c>
      <c r="K59" s="187"/>
      <c r="L59" s="186"/>
      <c r="M59" s="177">
        <v>27.58</v>
      </c>
      <c r="N59" s="187"/>
      <c r="O59" s="186"/>
      <c r="P59" s="177">
        <v>8.58</v>
      </c>
      <c r="Q59" s="192"/>
      <c r="R59" s="206"/>
      <c r="S59" s="194"/>
      <c r="U59" s="201"/>
      <c r="V59" s="201"/>
      <c r="W59" s="201"/>
      <c r="X59" s="201"/>
      <c r="Y59" s="201"/>
      <c r="Z59" s="201"/>
    </row>
    <row r="60" spans="1:34" ht="15" hidden="1" x14ac:dyDescent="0.25">
      <c r="A60" s="165"/>
      <c r="B60" s="174"/>
      <c r="C60" s="194"/>
      <c r="D60" s="177">
        <v>2785.14</v>
      </c>
      <c r="E60" s="187"/>
      <c r="F60" s="186"/>
      <c r="G60" s="177">
        <v>485.47</v>
      </c>
      <c r="H60" s="187"/>
      <c r="I60" s="186"/>
      <c r="J60" s="177">
        <v>1025.1400000000001</v>
      </c>
      <c r="K60" s="187"/>
      <c r="L60" s="186"/>
      <c r="M60" s="177">
        <v>27.12</v>
      </c>
      <c r="N60" s="187"/>
      <c r="O60" s="186"/>
      <c r="P60" s="177">
        <v>13.14</v>
      </c>
      <c r="Q60" s="192"/>
      <c r="R60" s="206"/>
      <c r="S60" s="194"/>
      <c r="U60" s="201"/>
      <c r="V60" s="201"/>
      <c r="W60" s="201"/>
      <c r="X60" s="201"/>
      <c r="Y60" s="201"/>
      <c r="Z60" s="201"/>
    </row>
    <row r="61" spans="1:34" ht="15.75" thickBot="1" x14ac:dyDescent="0.3">
      <c r="A61" s="165"/>
      <c r="B61" s="174"/>
      <c r="C61" s="195">
        <v>30</v>
      </c>
      <c r="D61" s="177">
        <v>3850.12</v>
      </c>
      <c r="E61" s="188">
        <f>SUM(D61:D63)/3</f>
        <v>3107.4733333333334</v>
      </c>
      <c r="F61" s="189">
        <f>STDEV(D61:D63)</f>
        <v>730.78865182303844</v>
      </c>
      <c r="G61" s="177">
        <v>681.47</v>
      </c>
      <c r="H61" s="188">
        <f>SUM(G61:G63)/3</f>
        <v>543.15333333333331</v>
      </c>
      <c r="I61" s="189">
        <f>STDEV(G61:G63)</f>
        <v>125.73389134729456</v>
      </c>
      <c r="J61" s="177">
        <v>1524.35</v>
      </c>
      <c r="K61" s="190">
        <f>SUM(J61:J63)/3</f>
        <v>1212.4166666666667</v>
      </c>
      <c r="L61" s="189">
        <f>STDEV(J61:J63)</f>
        <v>270.15223899374479</v>
      </c>
      <c r="M61" s="177">
        <v>51.36</v>
      </c>
      <c r="N61" s="190">
        <f>SUM(M61:M63)/3</f>
        <v>36.53</v>
      </c>
      <c r="O61" s="189">
        <f>STDEV(M61:M63)</f>
        <v>12.843866240349911</v>
      </c>
      <c r="P61" s="178">
        <v>21.56</v>
      </c>
      <c r="Q61" s="193">
        <f>SUM(P61:P63)/3</f>
        <v>15.14</v>
      </c>
      <c r="R61" s="207">
        <f>STDEV(P61:P63)</f>
        <v>6.2296388338329818</v>
      </c>
      <c r="S61" s="195">
        <v>3</v>
      </c>
      <c r="U61" s="201"/>
      <c r="V61" s="201"/>
      <c r="W61" s="201"/>
      <c r="X61" s="201"/>
      <c r="Y61" s="201"/>
      <c r="Z61" s="201"/>
    </row>
    <row r="62" spans="1:34" ht="15" hidden="1" x14ac:dyDescent="0.25">
      <c r="A62" s="165"/>
      <c r="B62" s="165"/>
      <c r="C62" s="182"/>
      <c r="D62" s="167">
        <v>2389.15</v>
      </c>
      <c r="E62" s="179"/>
      <c r="F62" s="179"/>
      <c r="G62" s="167">
        <v>435.78</v>
      </c>
      <c r="H62" s="180"/>
      <c r="I62" s="180"/>
      <c r="J62" s="167">
        <v>1058.78</v>
      </c>
      <c r="K62" s="180"/>
      <c r="L62" s="180"/>
      <c r="M62" s="167">
        <v>28.98</v>
      </c>
      <c r="N62" s="179"/>
      <c r="O62" s="180"/>
      <c r="P62" s="166">
        <v>9.1199999999999992</v>
      </c>
      <c r="Q62" s="181"/>
      <c r="R62" s="182"/>
      <c r="S62" s="182"/>
      <c r="U62" s="201"/>
      <c r="V62" s="201"/>
      <c r="W62" s="201"/>
      <c r="X62" s="201"/>
      <c r="Y62" s="201"/>
      <c r="Z62" s="201"/>
    </row>
    <row r="63" spans="1:34" ht="15" hidden="1" x14ac:dyDescent="0.25">
      <c r="A63" s="165"/>
      <c r="B63" s="165"/>
      <c r="C63" s="165"/>
      <c r="D63" s="167">
        <v>3083.15</v>
      </c>
      <c r="E63" s="168"/>
      <c r="F63" s="168"/>
      <c r="G63" s="167">
        <v>512.21</v>
      </c>
      <c r="H63" s="167"/>
      <c r="I63" s="167"/>
      <c r="J63" s="167">
        <v>1054.1199999999999</v>
      </c>
      <c r="K63" s="167"/>
      <c r="L63" s="167"/>
      <c r="M63" s="167">
        <v>29.25</v>
      </c>
      <c r="N63" s="168"/>
      <c r="O63" s="167"/>
      <c r="P63" s="166">
        <v>14.74</v>
      </c>
      <c r="Q63" s="169"/>
      <c r="R63" s="165"/>
      <c r="S63" s="165"/>
      <c r="U63" s="201"/>
      <c r="V63" s="201"/>
      <c r="W63" s="201"/>
      <c r="X63" s="201"/>
      <c r="Y63" s="201"/>
      <c r="Z63" s="201"/>
    </row>
    <row r="64" spans="1:34" ht="15.75" thickBot="1" x14ac:dyDescent="0.3">
      <c r="A64" s="201"/>
      <c r="B64" s="201"/>
      <c r="C64" s="209" t="s">
        <v>60</v>
      </c>
      <c r="D64" s="47">
        <v>2678.542418772563</v>
      </c>
      <c r="E64" s="64">
        <v>2303.02</v>
      </c>
      <c r="F64" s="65">
        <v>361.11</v>
      </c>
      <c r="G64" s="47"/>
      <c r="H64" s="64">
        <v>377.18</v>
      </c>
      <c r="I64" s="65">
        <v>66.03</v>
      </c>
      <c r="J64" s="47"/>
      <c r="K64" s="64">
        <v>1465.26</v>
      </c>
      <c r="L64" s="65">
        <v>143.01</v>
      </c>
      <c r="M64" s="47"/>
      <c r="N64" s="64">
        <v>34.47</v>
      </c>
      <c r="O64" s="65">
        <v>18.88</v>
      </c>
      <c r="P64" s="47"/>
      <c r="Q64" s="64">
        <v>9.09</v>
      </c>
      <c r="R64" s="65">
        <v>3.02</v>
      </c>
      <c r="S64" s="71">
        <v>6</v>
      </c>
      <c r="U64" s="201"/>
      <c r="V64" s="201"/>
      <c r="W64" s="201"/>
      <c r="X64" s="201"/>
      <c r="Y64" s="201"/>
      <c r="Z64" s="201"/>
    </row>
    <row r="65" spans="3:26" ht="15" x14ac:dyDescent="0.2">
      <c r="C65" s="16" t="s">
        <v>56</v>
      </c>
      <c r="U65" s="201"/>
      <c r="V65" s="201"/>
      <c r="W65" s="201"/>
      <c r="X65" s="201"/>
      <c r="Y65" s="201"/>
      <c r="Z65" s="201"/>
    </row>
    <row r="66" spans="3:26" ht="15" x14ac:dyDescent="0.2">
      <c r="C66" s="16" t="s">
        <v>57</v>
      </c>
    </row>
    <row r="67" spans="3:26" ht="15" x14ac:dyDescent="0.2">
      <c r="C67" s="16" t="s">
        <v>58</v>
      </c>
    </row>
  </sheetData>
  <sortState ref="A3:H56">
    <sortCondition ref="C3:C56"/>
  </sortState>
  <mergeCells count="7">
    <mergeCell ref="A1:S1"/>
    <mergeCell ref="U6:Z6"/>
    <mergeCell ref="E2:F2"/>
    <mergeCell ref="H2:I2"/>
    <mergeCell ref="K2:L2"/>
    <mergeCell ref="N2:O2"/>
    <mergeCell ref="Q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Commercial flavouring</vt:lpstr>
      <vt:lpstr>Tea type </vt:lpstr>
      <vt:lpstr>Tea form</vt:lpstr>
      <vt:lpstr>Time of infusion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</dc:creator>
  <cp:lastModifiedBy>Francois</cp:lastModifiedBy>
  <dcterms:created xsi:type="dcterms:W3CDTF">2013-11-27T11:46:07Z</dcterms:created>
  <dcterms:modified xsi:type="dcterms:W3CDTF">2015-02-28T09:51:27Z</dcterms:modified>
</cp:coreProperties>
</file>