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6100" windowHeight="9100" tabRatio="693" firstSheet="7" activeTab="8"/>
  </bookViews>
  <sheets>
    <sheet name="Analysis" sheetId="1" state="hidden" r:id="rId1"/>
    <sheet name="Chart" sheetId="3" state="hidden" r:id="rId2"/>
    <sheet name="Per Directorate - Multiple" sheetId="5" state="hidden" r:id="rId3"/>
    <sheet name="Distinct Logons" sheetId="6" state="hidden" r:id="rId4"/>
    <sheet name="Chart Distinct Logons " sheetId="8" state="hidden" r:id="rId5"/>
    <sheet name="All Users" sheetId="10" state="hidden" r:id="rId6"/>
    <sheet name="Chart  - All Users" sheetId="12" state="hidden" r:id="rId7"/>
    <sheet name="Final Stats " sheetId="15" r:id="rId8"/>
    <sheet name="Final Graph" sheetId="16" r:id="rId9"/>
  </sheets>
  <definedNames>
    <definedName name="_xlnm._FilterDatabase" localSheetId="5" hidden="1">'All Users'!$A$2:$E$39</definedName>
    <definedName name="_xlnm._FilterDatabase" localSheetId="0" hidden="1">Analysis!$A$2:$F$249</definedName>
    <definedName name="_xlnm._FilterDatabase" localSheetId="1" hidden="1">Chart!$A$1:$F$40</definedName>
    <definedName name="_xlnm._FilterDatabase" localSheetId="6" hidden="1">'Chart  - All Users'!$A$2:$E$42</definedName>
    <definedName name="_xlnm._FilterDatabase" localSheetId="4" hidden="1">'Chart Distinct Logons '!$A$1:$F$251</definedName>
    <definedName name="_xlnm._FilterDatabase" localSheetId="3" hidden="1">'Distinct Logons'!$A$1:$F$248</definedName>
    <definedName name="_xlnm._FilterDatabase" localSheetId="8" hidden="1">'Final Graph'!$A$1:$F$294</definedName>
    <definedName name="_xlnm._FilterDatabase" localSheetId="7" hidden="1">'Final Stats '!$A$1:$F$294</definedName>
    <definedName name="_xlnm._FilterDatabase" localSheetId="2" hidden="1">'Per Directorate - Multiple'!$A$3:$D$65</definedName>
  </definedNames>
  <calcPr calcId="152511"/>
</workbook>
</file>

<file path=xl/calcChain.xml><?xml version="1.0" encoding="utf-8"?>
<calcChain xmlns="http://schemas.openxmlformats.org/spreadsheetml/2006/main">
  <c r="L138" i="15" l="1"/>
  <c r="K86" i="15"/>
  <c r="J141" i="15"/>
  <c r="F87" i="3" l="1"/>
  <c r="E87" i="3"/>
  <c r="D87" i="3"/>
  <c r="C7" i="16"/>
  <c r="C13" i="16"/>
  <c r="C19" i="16"/>
  <c r="C25" i="16"/>
  <c r="C31" i="16"/>
  <c r="C37" i="16"/>
  <c r="C43" i="16"/>
  <c r="C49" i="16"/>
  <c r="C55" i="16"/>
  <c r="C61" i="16"/>
  <c r="C67" i="16"/>
  <c r="C73" i="16"/>
  <c r="C80" i="16"/>
  <c r="C86" i="16"/>
  <c r="C92" i="16"/>
  <c r="C98" i="16"/>
  <c r="C104" i="16"/>
  <c r="C110" i="16"/>
  <c r="C116" i="16"/>
  <c r="C122" i="16"/>
  <c r="C128" i="16"/>
  <c r="C134" i="16"/>
  <c r="C140" i="16"/>
  <c r="C146" i="16"/>
  <c r="C153" i="16"/>
  <c r="C159" i="16"/>
  <c r="C165" i="16"/>
  <c r="C171" i="16"/>
  <c r="C177" i="16"/>
  <c r="C183" i="16"/>
  <c r="C189" i="16"/>
  <c r="C195" i="16"/>
  <c r="C201" i="16"/>
  <c r="C207" i="16"/>
  <c r="C213" i="16"/>
  <c r="C219" i="16"/>
  <c r="C226" i="16"/>
  <c r="C232" i="16"/>
  <c r="C238" i="16"/>
  <c r="C244" i="16"/>
  <c r="C250" i="16"/>
  <c r="C256" i="16"/>
  <c r="C262" i="16"/>
  <c r="C268" i="16"/>
  <c r="C274" i="16"/>
  <c r="C280" i="16"/>
  <c r="C286" i="16"/>
  <c r="C292" i="16"/>
  <c r="D293" i="16"/>
  <c r="E291" i="16"/>
  <c r="F291" i="16" s="1"/>
  <c r="E290" i="16"/>
  <c r="F290" i="16" s="1"/>
  <c r="E289" i="16"/>
  <c r="F289" i="16" s="1"/>
  <c r="E288" i="16"/>
  <c r="F288" i="16" s="1"/>
  <c r="E287" i="16"/>
  <c r="E285" i="16"/>
  <c r="F285" i="16" s="1"/>
  <c r="E284" i="16"/>
  <c r="F284" i="16" s="1"/>
  <c r="E283" i="16"/>
  <c r="F283" i="16" s="1"/>
  <c r="E282" i="16"/>
  <c r="E281" i="16"/>
  <c r="F281" i="16" s="1"/>
  <c r="E279" i="16"/>
  <c r="F279" i="16" s="1"/>
  <c r="E278" i="16"/>
  <c r="F278" i="16" s="1"/>
  <c r="E277" i="16"/>
  <c r="F277" i="16" s="1"/>
  <c r="E276" i="16"/>
  <c r="F276" i="16" s="1"/>
  <c r="E275" i="16"/>
  <c r="F275" i="16" s="1"/>
  <c r="E273" i="16"/>
  <c r="F273" i="16" s="1"/>
  <c r="E272" i="16"/>
  <c r="F272" i="16" s="1"/>
  <c r="E271" i="16"/>
  <c r="F271" i="16" s="1"/>
  <c r="E270" i="16"/>
  <c r="F270" i="16" s="1"/>
  <c r="E269" i="16"/>
  <c r="F269" i="16" s="1"/>
  <c r="E267" i="16"/>
  <c r="F267" i="16" s="1"/>
  <c r="E266" i="16"/>
  <c r="F266" i="16" s="1"/>
  <c r="E265" i="16"/>
  <c r="F265" i="16" s="1"/>
  <c r="E264" i="16"/>
  <c r="F264" i="16" s="1"/>
  <c r="E263" i="16"/>
  <c r="F263" i="16" s="1"/>
  <c r="E261" i="16"/>
  <c r="F261" i="16" s="1"/>
  <c r="E260" i="16"/>
  <c r="F260" i="16" s="1"/>
  <c r="E259" i="16"/>
  <c r="F259" i="16" s="1"/>
  <c r="E258" i="16"/>
  <c r="F258" i="16" s="1"/>
  <c r="E257" i="16"/>
  <c r="E255" i="16"/>
  <c r="F255" i="16" s="1"/>
  <c r="E254" i="16"/>
  <c r="F254" i="16" s="1"/>
  <c r="E253" i="16"/>
  <c r="F253" i="16" s="1"/>
  <c r="E252" i="16"/>
  <c r="F252" i="16" s="1"/>
  <c r="E251" i="16"/>
  <c r="F251" i="16" s="1"/>
  <c r="E249" i="16"/>
  <c r="F249" i="16" s="1"/>
  <c r="E248" i="16"/>
  <c r="F248" i="16" s="1"/>
  <c r="E247" i="16"/>
  <c r="F247" i="16" s="1"/>
  <c r="E246" i="16"/>
  <c r="F246" i="16" s="1"/>
  <c r="E245" i="16"/>
  <c r="F245" i="16" s="1"/>
  <c r="E243" i="16"/>
  <c r="F243" i="16" s="1"/>
  <c r="E242" i="16"/>
  <c r="F242" i="16" s="1"/>
  <c r="E241" i="16"/>
  <c r="F241" i="16" s="1"/>
  <c r="E240" i="16"/>
  <c r="F240" i="16" s="1"/>
  <c r="E239" i="16"/>
  <c r="F239" i="16" s="1"/>
  <c r="E237" i="16"/>
  <c r="F237" i="16" s="1"/>
  <c r="E236" i="16"/>
  <c r="F236" i="16" s="1"/>
  <c r="E235" i="16"/>
  <c r="F235" i="16" s="1"/>
  <c r="E234" i="16"/>
  <c r="F234" i="16" s="1"/>
  <c r="E233" i="16"/>
  <c r="F233" i="16" s="1"/>
  <c r="E231" i="16"/>
  <c r="F231" i="16" s="1"/>
  <c r="E230" i="16"/>
  <c r="F230" i="16" s="1"/>
  <c r="E229" i="16"/>
  <c r="F229" i="16" s="1"/>
  <c r="E228" i="16"/>
  <c r="E227" i="16"/>
  <c r="F227" i="16" s="1"/>
  <c r="E225" i="16"/>
  <c r="F225" i="16" s="1"/>
  <c r="E224" i="16"/>
  <c r="F224" i="16" s="1"/>
  <c r="E223" i="16"/>
  <c r="F223" i="16" s="1"/>
  <c r="E222" i="16"/>
  <c r="F222" i="16" s="1"/>
  <c r="E221" i="16"/>
  <c r="F221" i="16" s="1"/>
  <c r="D220" i="16"/>
  <c r="E218" i="16"/>
  <c r="F218" i="16" s="1"/>
  <c r="E217" i="16"/>
  <c r="F217" i="16" s="1"/>
  <c r="E216" i="16"/>
  <c r="F216" i="16" s="1"/>
  <c r="E215" i="16"/>
  <c r="F215" i="16" s="1"/>
  <c r="E214" i="16"/>
  <c r="F214" i="16" s="1"/>
  <c r="E212" i="16"/>
  <c r="F212" i="16" s="1"/>
  <c r="E211" i="16"/>
  <c r="F211" i="16" s="1"/>
  <c r="E210" i="16"/>
  <c r="F210" i="16" s="1"/>
  <c r="E209" i="16"/>
  <c r="F209" i="16" s="1"/>
  <c r="E208" i="16"/>
  <c r="F208" i="16" s="1"/>
  <c r="E206" i="16"/>
  <c r="F206" i="16" s="1"/>
  <c r="E205" i="16"/>
  <c r="F205" i="16" s="1"/>
  <c r="E204" i="16"/>
  <c r="F204" i="16" s="1"/>
  <c r="E203" i="16"/>
  <c r="F203" i="16" s="1"/>
  <c r="E202" i="16"/>
  <c r="E200" i="16"/>
  <c r="F200" i="16" s="1"/>
  <c r="E199" i="16"/>
  <c r="F199" i="16" s="1"/>
  <c r="E198" i="16"/>
  <c r="F198" i="16" s="1"/>
  <c r="E197" i="16"/>
  <c r="F197" i="16" s="1"/>
  <c r="E196" i="16"/>
  <c r="E194" i="16"/>
  <c r="F194" i="16" s="1"/>
  <c r="E193" i="16"/>
  <c r="F193" i="16" s="1"/>
  <c r="E192" i="16"/>
  <c r="F192" i="16" s="1"/>
  <c r="E191" i="16"/>
  <c r="F191" i="16" s="1"/>
  <c r="E190" i="16"/>
  <c r="F190" i="16" s="1"/>
  <c r="E188" i="16"/>
  <c r="F188" i="16" s="1"/>
  <c r="E187" i="16"/>
  <c r="F187" i="16" s="1"/>
  <c r="E186" i="16"/>
  <c r="F186" i="16" s="1"/>
  <c r="E185" i="16"/>
  <c r="F185" i="16" s="1"/>
  <c r="E184" i="16"/>
  <c r="F184" i="16" s="1"/>
  <c r="E182" i="16"/>
  <c r="F182" i="16" s="1"/>
  <c r="E181" i="16"/>
  <c r="F181" i="16" s="1"/>
  <c r="E180" i="16"/>
  <c r="F180" i="16" s="1"/>
  <c r="E179" i="16"/>
  <c r="F179" i="16" s="1"/>
  <c r="E178" i="16"/>
  <c r="E176" i="16"/>
  <c r="F176" i="16" s="1"/>
  <c r="E175" i="16"/>
  <c r="F175" i="16" s="1"/>
  <c r="E174" i="16"/>
  <c r="F174" i="16" s="1"/>
  <c r="E173" i="16"/>
  <c r="F173" i="16" s="1"/>
  <c r="E172" i="16"/>
  <c r="E170" i="16"/>
  <c r="F170" i="16" s="1"/>
  <c r="E169" i="16"/>
  <c r="F169" i="16" s="1"/>
  <c r="E168" i="16"/>
  <c r="F168" i="16" s="1"/>
  <c r="E167" i="16"/>
  <c r="F167" i="16" s="1"/>
  <c r="E166" i="16"/>
  <c r="F166" i="16" s="1"/>
  <c r="E164" i="16"/>
  <c r="F164" i="16" s="1"/>
  <c r="E163" i="16"/>
  <c r="F163" i="16" s="1"/>
  <c r="E162" i="16"/>
  <c r="F162" i="16" s="1"/>
  <c r="E161" i="16"/>
  <c r="F161" i="16" s="1"/>
  <c r="E160" i="16"/>
  <c r="F160" i="16" s="1"/>
  <c r="E158" i="16"/>
  <c r="F158" i="16" s="1"/>
  <c r="E157" i="16"/>
  <c r="F157" i="16" s="1"/>
  <c r="E156" i="16"/>
  <c r="F156" i="16" s="1"/>
  <c r="E155" i="16"/>
  <c r="F155" i="16" s="1"/>
  <c r="E154" i="16"/>
  <c r="E152" i="16"/>
  <c r="F152" i="16" s="1"/>
  <c r="E151" i="16"/>
  <c r="F151" i="16" s="1"/>
  <c r="E150" i="16"/>
  <c r="F150" i="16" s="1"/>
  <c r="E149" i="16"/>
  <c r="F149" i="16" s="1"/>
  <c r="E148" i="16"/>
  <c r="F148" i="16" s="1"/>
  <c r="D147" i="16"/>
  <c r="E145" i="16"/>
  <c r="F145" i="16" s="1"/>
  <c r="E144" i="16"/>
  <c r="F144" i="16" s="1"/>
  <c r="E143" i="16"/>
  <c r="F143" i="16" s="1"/>
  <c r="E142" i="16"/>
  <c r="F142" i="16" s="1"/>
  <c r="E141" i="16"/>
  <c r="F141" i="16" s="1"/>
  <c r="E139" i="16"/>
  <c r="F139" i="16" s="1"/>
  <c r="E138" i="16"/>
  <c r="F138" i="16" s="1"/>
  <c r="E137" i="16"/>
  <c r="F137" i="16" s="1"/>
  <c r="E136" i="16"/>
  <c r="F136" i="16" s="1"/>
  <c r="E135" i="16"/>
  <c r="F135" i="16" s="1"/>
  <c r="E133" i="16"/>
  <c r="F133" i="16" s="1"/>
  <c r="E132" i="16"/>
  <c r="F132" i="16" s="1"/>
  <c r="E131" i="16"/>
  <c r="F131" i="16" s="1"/>
  <c r="E130" i="16"/>
  <c r="F130" i="16" s="1"/>
  <c r="E129" i="16"/>
  <c r="F129" i="16" s="1"/>
  <c r="E127" i="16"/>
  <c r="F127" i="16" s="1"/>
  <c r="E126" i="16"/>
  <c r="F126" i="16" s="1"/>
  <c r="E125" i="16"/>
  <c r="F125" i="16" s="1"/>
  <c r="E124" i="16"/>
  <c r="F124" i="16" s="1"/>
  <c r="E123" i="16"/>
  <c r="F123" i="16" s="1"/>
  <c r="E121" i="16"/>
  <c r="F121" i="16" s="1"/>
  <c r="E120" i="16"/>
  <c r="F120" i="16" s="1"/>
  <c r="E119" i="16"/>
  <c r="F119" i="16" s="1"/>
  <c r="E118" i="16"/>
  <c r="F118" i="16" s="1"/>
  <c r="E117" i="16"/>
  <c r="E115" i="16"/>
  <c r="F115" i="16" s="1"/>
  <c r="E114" i="16"/>
  <c r="F114" i="16" s="1"/>
  <c r="E113" i="16"/>
  <c r="F113" i="16" s="1"/>
  <c r="E112" i="16"/>
  <c r="F112" i="16" s="1"/>
  <c r="E111" i="16"/>
  <c r="F111" i="16" s="1"/>
  <c r="E109" i="16"/>
  <c r="F109" i="16" s="1"/>
  <c r="E108" i="16"/>
  <c r="F108" i="16" s="1"/>
  <c r="E107" i="16"/>
  <c r="F107" i="16" s="1"/>
  <c r="E106" i="16"/>
  <c r="F106" i="16" s="1"/>
  <c r="E105" i="16"/>
  <c r="F105" i="16" s="1"/>
  <c r="E103" i="16"/>
  <c r="F103" i="16" s="1"/>
  <c r="E102" i="16"/>
  <c r="F102" i="16" s="1"/>
  <c r="E101" i="16"/>
  <c r="F101" i="16" s="1"/>
  <c r="E100" i="16"/>
  <c r="F100" i="16" s="1"/>
  <c r="E99" i="16"/>
  <c r="E97" i="16"/>
  <c r="F97" i="16" s="1"/>
  <c r="E96" i="16"/>
  <c r="F96" i="16" s="1"/>
  <c r="E95" i="16"/>
  <c r="F95" i="16" s="1"/>
  <c r="E94" i="16"/>
  <c r="F94" i="16" s="1"/>
  <c r="E93" i="16"/>
  <c r="F93" i="16" s="1"/>
  <c r="E91" i="16"/>
  <c r="F91" i="16" s="1"/>
  <c r="E90" i="16"/>
  <c r="F90" i="16" s="1"/>
  <c r="E89" i="16"/>
  <c r="F89" i="16" s="1"/>
  <c r="E88" i="16"/>
  <c r="F88" i="16" s="1"/>
  <c r="E87" i="16"/>
  <c r="F87" i="16" s="1"/>
  <c r="E85" i="16"/>
  <c r="F85" i="16" s="1"/>
  <c r="E84" i="16"/>
  <c r="F84" i="16" s="1"/>
  <c r="E83" i="16"/>
  <c r="F83" i="16" s="1"/>
  <c r="E82" i="16"/>
  <c r="F82" i="16" s="1"/>
  <c r="E81" i="16"/>
  <c r="F81" i="16" s="1"/>
  <c r="E79" i="16"/>
  <c r="F79" i="16" s="1"/>
  <c r="E78" i="16"/>
  <c r="F78" i="16" s="1"/>
  <c r="E77" i="16"/>
  <c r="F77" i="16" s="1"/>
  <c r="E76" i="16"/>
  <c r="F76" i="16" s="1"/>
  <c r="E75" i="16"/>
  <c r="F75" i="16" s="1"/>
  <c r="D74" i="16"/>
  <c r="E72" i="16"/>
  <c r="F72" i="16" s="1"/>
  <c r="E71" i="16"/>
  <c r="F71" i="16" s="1"/>
  <c r="E70" i="16"/>
  <c r="F70" i="16" s="1"/>
  <c r="E69" i="16"/>
  <c r="F69" i="16" s="1"/>
  <c r="E68" i="16"/>
  <c r="F68" i="16" s="1"/>
  <c r="E66" i="16"/>
  <c r="F66" i="16" s="1"/>
  <c r="E65" i="16"/>
  <c r="F65" i="16" s="1"/>
  <c r="E64" i="16"/>
  <c r="F64" i="16" s="1"/>
  <c r="E63" i="16"/>
  <c r="E62" i="16"/>
  <c r="F62" i="16" s="1"/>
  <c r="E60" i="16"/>
  <c r="F60" i="16" s="1"/>
  <c r="E59" i="16"/>
  <c r="F59" i="16" s="1"/>
  <c r="E58" i="16"/>
  <c r="F58" i="16" s="1"/>
  <c r="E57" i="16"/>
  <c r="F57" i="16" s="1"/>
  <c r="E56" i="16"/>
  <c r="F56" i="16" s="1"/>
  <c r="E54" i="16"/>
  <c r="F54" i="16" s="1"/>
  <c r="E53" i="16"/>
  <c r="F53" i="16" s="1"/>
  <c r="E52" i="16"/>
  <c r="F52" i="16" s="1"/>
  <c r="E51" i="16"/>
  <c r="F51" i="16" s="1"/>
  <c r="E50" i="16"/>
  <c r="E48" i="16"/>
  <c r="F48" i="16" s="1"/>
  <c r="E47" i="16"/>
  <c r="F47" i="16" s="1"/>
  <c r="E46" i="16"/>
  <c r="F46" i="16" s="1"/>
  <c r="E45" i="16"/>
  <c r="F45" i="16" s="1"/>
  <c r="E44" i="16"/>
  <c r="E42" i="16"/>
  <c r="F42" i="16" s="1"/>
  <c r="E41" i="16"/>
  <c r="F41" i="16" s="1"/>
  <c r="E40" i="16"/>
  <c r="F40" i="16" s="1"/>
  <c r="E39" i="16"/>
  <c r="E38" i="16"/>
  <c r="F38" i="16" s="1"/>
  <c r="E36" i="16"/>
  <c r="F36" i="16" s="1"/>
  <c r="E35" i="16"/>
  <c r="F35" i="16" s="1"/>
  <c r="E34" i="16"/>
  <c r="F34" i="16" s="1"/>
  <c r="E33" i="16"/>
  <c r="F33" i="16" s="1"/>
  <c r="E32" i="16"/>
  <c r="F32" i="16" s="1"/>
  <c r="E30" i="16"/>
  <c r="F30" i="16" s="1"/>
  <c r="E29" i="16"/>
  <c r="F29" i="16" s="1"/>
  <c r="E28" i="16"/>
  <c r="F28" i="16" s="1"/>
  <c r="E27" i="16"/>
  <c r="F27" i="16" s="1"/>
  <c r="E26" i="16"/>
  <c r="F26" i="16" s="1"/>
  <c r="E24" i="16"/>
  <c r="F24" i="16" s="1"/>
  <c r="E23" i="16"/>
  <c r="F23" i="16" s="1"/>
  <c r="E22" i="16"/>
  <c r="F22" i="16" s="1"/>
  <c r="E21" i="16"/>
  <c r="F21" i="16" s="1"/>
  <c r="E20" i="16"/>
  <c r="F20" i="16" s="1"/>
  <c r="E18" i="16"/>
  <c r="F18" i="16" s="1"/>
  <c r="E17" i="16"/>
  <c r="F17" i="16" s="1"/>
  <c r="E16" i="16"/>
  <c r="F16" i="16" s="1"/>
  <c r="E15" i="16"/>
  <c r="F15" i="16" s="1"/>
  <c r="E14" i="16"/>
  <c r="E12" i="16"/>
  <c r="F12" i="16" s="1"/>
  <c r="E11" i="16"/>
  <c r="F11" i="16" s="1"/>
  <c r="E10" i="16"/>
  <c r="F10" i="16" s="1"/>
  <c r="N9" i="16"/>
  <c r="L9" i="16"/>
  <c r="E9" i="16"/>
  <c r="F9" i="16" s="1"/>
  <c r="E8" i="16"/>
  <c r="E6" i="16"/>
  <c r="F6" i="16" s="1"/>
  <c r="E5" i="16"/>
  <c r="F5" i="16" s="1"/>
  <c r="E4" i="16"/>
  <c r="F4" i="16" s="1"/>
  <c r="E3" i="16"/>
  <c r="F3" i="16" s="1"/>
  <c r="E2" i="16"/>
  <c r="F2" i="16" s="1"/>
  <c r="C256" i="15"/>
  <c r="E255" i="15"/>
  <c r="F255" i="15" s="1"/>
  <c r="F254" i="15"/>
  <c r="E254" i="15"/>
  <c r="E253" i="15"/>
  <c r="F253" i="15" s="1"/>
  <c r="E252" i="15"/>
  <c r="F252" i="15" s="1"/>
  <c r="E251" i="15"/>
  <c r="F251" i="15" s="1"/>
  <c r="C250" i="15"/>
  <c r="E249" i="15"/>
  <c r="F249" i="15" s="1"/>
  <c r="E248" i="15"/>
  <c r="F248" i="15" s="1"/>
  <c r="E247" i="15"/>
  <c r="F247" i="15" s="1"/>
  <c r="E246" i="15"/>
  <c r="F246" i="15" s="1"/>
  <c r="E245" i="15"/>
  <c r="E257" i="15"/>
  <c r="F257" i="15" s="1"/>
  <c r="E258" i="15"/>
  <c r="F258" i="15" s="1"/>
  <c r="E259" i="15"/>
  <c r="F259" i="15" s="1"/>
  <c r="E260" i="15"/>
  <c r="F260" i="15" s="1"/>
  <c r="E261" i="15"/>
  <c r="F261" i="15" s="1"/>
  <c r="C262" i="15"/>
  <c r="E263" i="15"/>
  <c r="F263" i="15" s="1"/>
  <c r="E264" i="15"/>
  <c r="F264" i="15" s="1"/>
  <c r="D220" i="15"/>
  <c r="D74" i="15"/>
  <c r="E232" i="16" l="1"/>
  <c r="F232" i="16" s="1"/>
  <c r="E13" i="16"/>
  <c r="F13" i="16" s="1"/>
  <c r="E292" i="16"/>
  <c r="F292" i="16" s="1"/>
  <c r="E122" i="16"/>
  <c r="F122" i="16" s="1"/>
  <c r="E183" i="16"/>
  <c r="F183" i="16" s="1"/>
  <c r="E201" i="16"/>
  <c r="F201" i="16" s="1"/>
  <c r="E262" i="16"/>
  <c r="F262" i="16" s="1"/>
  <c r="E19" i="16"/>
  <c r="F19" i="16" s="1"/>
  <c r="E104" i="16"/>
  <c r="F104" i="16" s="1"/>
  <c r="E140" i="16"/>
  <c r="F140" i="16" s="1"/>
  <c r="E159" i="16"/>
  <c r="F159" i="16" s="1"/>
  <c r="E177" i="16"/>
  <c r="F177" i="16" s="1"/>
  <c r="E207" i="16"/>
  <c r="F207" i="16" s="1"/>
  <c r="E280" i="16"/>
  <c r="F280" i="16" s="1"/>
  <c r="E7" i="16"/>
  <c r="F7" i="16" s="1"/>
  <c r="F14" i="16"/>
  <c r="E37" i="16"/>
  <c r="F37" i="16" s="1"/>
  <c r="E49" i="16"/>
  <c r="F49" i="16" s="1"/>
  <c r="E61" i="16"/>
  <c r="F61" i="16" s="1"/>
  <c r="E80" i="16"/>
  <c r="F80" i="16" s="1"/>
  <c r="F99" i="16"/>
  <c r="E116" i="16"/>
  <c r="F116" i="16" s="1"/>
  <c r="E146" i="16"/>
  <c r="F154" i="16"/>
  <c r="E195" i="16"/>
  <c r="F195" i="16" s="1"/>
  <c r="F202" i="16"/>
  <c r="E92" i="16"/>
  <c r="F92" i="16" s="1"/>
  <c r="E73" i="16"/>
  <c r="F73" i="16" s="1"/>
  <c r="E98" i="16"/>
  <c r="F98" i="16" s="1"/>
  <c r="F117" i="16"/>
  <c r="E128" i="16"/>
  <c r="F128" i="16" s="1"/>
  <c r="E153" i="16"/>
  <c r="F153" i="16" s="1"/>
  <c r="E171" i="16"/>
  <c r="F171" i="16" s="1"/>
  <c r="F178" i="16"/>
  <c r="E219" i="16"/>
  <c r="E238" i="16"/>
  <c r="F238" i="16" s="1"/>
  <c r="E256" i="16"/>
  <c r="F256" i="16" s="1"/>
  <c r="F257" i="16"/>
  <c r="E268" i="16"/>
  <c r="F268" i="16" s="1"/>
  <c r="E286" i="16"/>
  <c r="F286" i="16" s="1"/>
  <c r="F287" i="16"/>
  <c r="D294" i="16"/>
  <c r="F8" i="16"/>
  <c r="E43" i="16"/>
  <c r="F43" i="16" s="1"/>
  <c r="F39" i="16"/>
  <c r="F44" i="16"/>
  <c r="F50" i="16"/>
  <c r="E55" i="16"/>
  <c r="F55" i="16" s="1"/>
  <c r="E67" i="16"/>
  <c r="F67" i="16" s="1"/>
  <c r="F63" i="16"/>
  <c r="E25" i="16"/>
  <c r="F25" i="16" s="1"/>
  <c r="E31" i="16"/>
  <c r="F31" i="16" s="1"/>
  <c r="E86" i="16"/>
  <c r="F86" i="16" s="1"/>
  <c r="E110" i="16"/>
  <c r="F110" i="16" s="1"/>
  <c r="E134" i="16"/>
  <c r="F134" i="16" s="1"/>
  <c r="E165" i="16"/>
  <c r="F165" i="16" s="1"/>
  <c r="F172" i="16"/>
  <c r="E189" i="16"/>
  <c r="F189" i="16" s="1"/>
  <c r="F196" i="16"/>
  <c r="E213" i="16"/>
  <c r="F213" i="16" s="1"/>
  <c r="E244" i="16"/>
  <c r="F244" i="16" s="1"/>
  <c r="E226" i="16"/>
  <c r="F226" i="16" s="1"/>
  <c r="E250" i="16"/>
  <c r="F250" i="16" s="1"/>
  <c r="E274" i="16"/>
  <c r="F274" i="16" s="1"/>
  <c r="F228" i="16"/>
  <c r="F282" i="16"/>
  <c r="E250" i="15"/>
  <c r="F250" i="15" s="1"/>
  <c r="E256" i="15"/>
  <c r="F256" i="15" s="1"/>
  <c r="F245" i="15"/>
  <c r="E262" i="15"/>
  <c r="F262" i="15" s="1"/>
  <c r="D147" i="15"/>
  <c r="D293" i="15"/>
  <c r="C292" i="15"/>
  <c r="E291" i="15"/>
  <c r="F291" i="15" s="1"/>
  <c r="E290" i="15"/>
  <c r="F290" i="15" s="1"/>
  <c r="E289" i="15"/>
  <c r="F289" i="15" s="1"/>
  <c r="E288" i="15"/>
  <c r="E287" i="15"/>
  <c r="F287" i="15" s="1"/>
  <c r="C286" i="15"/>
  <c r="E285" i="15"/>
  <c r="F285" i="15" s="1"/>
  <c r="E284" i="15"/>
  <c r="F284" i="15" s="1"/>
  <c r="E283" i="15"/>
  <c r="F283" i="15" s="1"/>
  <c r="E282" i="15"/>
  <c r="F282" i="15" s="1"/>
  <c r="E281" i="15"/>
  <c r="F281" i="15" s="1"/>
  <c r="C280" i="15"/>
  <c r="E279" i="15"/>
  <c r="F279" i="15" s="1"/>
  <c r="E278" i="15"/>
  <c r="F278" i="15" s="1"/>
  <c r="E277" i="15"/>
  <c r="F277" i="15" s="1"/>
  <c r="E276" i="15"/>
  <c r="F276" i="15" s="1"/>
  <c r="E275" i="15"/>
  <c r="C274" i="15"/>
  <c r="E273" i="15"/>
  <c r="F273" i="15" s="1"/>
  <c r="E272" i="15"/>
  <c r="F272" i="15" s="1"/>
  <c r="E271" i="15"/>
  <c r="F271" i="15" s="1"/>
  <c r="E270" i="15"/>
  <c r="F270" i="15" s="1"/>
  <c r="E269" i="15"/>
  <c r="C268" i="15"/>
  <c r="E267" i="15"/>
  <c r="F267" i="15" s="1"/>
  <c r="E266" i="15"/>
  <c r="F266" i="15" s="1"/>
  <c r="E265" i="15"/>
  <c r="F265" i="15" s="1"/>
  <c r="C244" i="15"/>
  <c r="E243" i="15"/>
  <c r="F243" i="15" s="1"/>
  <c r="E242" i="15"/>
  <c r="F242" i="15" s="1"/>
  <c r="E241" i="15"/>
  <c r="F241" i="15" s="1"/>
  <c r="E240" i="15"/>
  <c r="F240" i="15" s="1"/>
  <c r="E239" i="15"/>
  <c r="C238" i="15"/>
  <c r="E237" i="15"/>
  <c r="F237" i="15" s="1"/>
  <c r="E236" i="15"/>
  <c r="F236" i="15" s="1"/>
  <c r="E235" i="15"/>
  <c r="F235" i="15" s="1"/>
  <c r="E234" i="15"/>
  <c r="F234" i="15" s="1"/>
  <c r="E233" i="15"/>
  <c r="C232" i="15"/>
  <c r="E231" i="15"/>
  <c r="F231" i="15" s="1"/>
  <c r="E230" i="15"/>
  <c r="F230" i="15" s="1"/>
  <c r="E229" i="15"/>
  <c r="F229" i="15" s="1"/>
  <c r="E228" i="15"/>
  <c r="E227" i="15"/>
  <c r="F227" i="15" s="1"/>
  <c r="C226" i="15"/>
  <c r="E225" i="15"/>
  <c r="F225" i="15" s="1"/>
  <c r="E224" i="15"/>
  <c r="F224" i="15" s="1"/>
  <c r="E223" i="15"/>
  <c r="F223" i="15" s="1"/>
  <c r="E222" i="15"/>
  <c r="F222" i="15" s="1"/>
  <c r="E221" i="15"/>
  <c r="C219" i="15"/>
  <c r="E218" i="15"/>
  <c r="F218" i="15" s="1"/>
  <c r="E217" i="15"/>
  <c r="F217" i="15" s="1"/>
  <c r="E216" i="15"/>
  <c r="F216" i="15" s="1"/>
  <c r="E215" i="15"/>
  <c r="F215" i="15" s="1"/>
  <c r="E214" i="15"/>
  <c r="C213" i="15"/>
  <c r="E212" i="15"/>
  <c r="F212" i="15" s="1"/>
  <c r="E211" i="15"/>
  <c r="F211" i="15" s="1"/>
  <c r="E210" i="15"/>
  <c r="F210" i="15" s="1"/>
  <c r="E209" i="15"/>
  <c r="F209" i="15" s="1"/>
  <c r="E208" i="15"/>
  <c r="C207" i="15"/>
  <c r="E206" i="15"/>
  <c r="F206" i="15" s="1"/>
  <c r="E205" i="15"/>
  <c r="F205" i="15" s="1"/>
  <c r="E204" i="15"/>
  <c r="F204" i="15" s="1"/>
  <c r="E203" i="15"/>
  <c r="E202" i="15"/>
  <c r="F202" i="15" s="1"/>
  <c r="C201" i="15"/>
  <c r="E200" i="15"/>
  <c r="F200" i="15" s="1"/>
  <c r="E199" i="15"/>
  <c r="F199" i="15" s="1"/>
  <c r="E198" i="15"/>
  <c r="F198" i="15" s="1"/>
  <c r="E197" i="15"/>
  <c r="F197" i="15" s="1"/>
  <c r="E196" i="15"/>
  <c r="C195" i="15"/>
  <c r="E194" i="15"/>
  <c r="F194" i="15" s="1"/>
  <c r="E193" i="15"/>
  <c r="F193" i="15" s="1"/>
  <c r="E192" i="15"/>
  <c r="F192" i="15" s="1"/>
  <c r="E191" i="15"/>
  <c r="F191" i="15" s="1"/>
  <c r="E190" i="15"/>
  <c r="F190" i="15" s="1"/>
  <c r="C189" i="15"/>
  <c r="E188" i="15"/>
  <c r="F188" i="15" s="1"/>
  <c r="E187" i="15"/>
  <c r="F187" i="15" s="1"/>
  <c r="E186" i="15"/>
  <c r="F186" i="15" s="1"/>
  <c r="E185" i="15"/>
  <c r="F185" i="15" s="1"/>
  <c r="E184" i="15"/>
  <c r="C183" i="15"/>
  <c r="E182" i="15"/>
  <c r="F182" i="15" s="1"/>
  <c r="E181" i="15"/>
  <c r="F181" i="15" s="1"/>
  <c r="E180" i="15"/>
  <c r="F180" i="15" s="1"/>
  <c r="E179" i="15"/>
  <c r="F179" i="15" s="1"/>
  <c r="E178" i="15"/>
  <c r="F178" i="15" s="1"/>
  <c r="C177" i="15"/>
  <c r="E176" i="15"/>
  <c r="F176" i="15" s="1"/>
  <c r="E175" i="15"/>
  <c r="F175" i="15" s="1"/>
  <c r="E174" i="15"/>
  <c r="F174" i="15" s="1"/>
  <c r="E173" i="15"/>
  <c r="F173" i="15" s="1"/>
  <c r="E172" i="15"/>
  <c r="C171" i="15"/>
  <c r="E170" i="15"/>
  <c r="F170" i="15" s="1"/>
  <c r="E169" i="15"/>
  <c r="F169" i="15" s="1"/>
  <c r="E168" i="15"/>
  <c r="F168" i="15" s="1"/>
  <c r="E167" i="15"/>
  <c r="F167" i="15" s="1"/>
  <c r="E166" i="15"/>
  <c r="F166" i="15" s="1"/>
  <c r="C165" i="15"/>
  <c r="E164" i="15"/>
  <c r="F164" i="15" s="1"/>
  <c r="E163" i="15"/>
  <c r="F163" i="15" s="1"/>
  <c r="E162" i="15"/>
  <c r="F162" i="15" s="1"/>
  <c r="E161" i="15"/>
  <c r="F161" i="15" s="1"/>
  <c r="E160" i="15"/>
  <c r="C159" i="15"/>
  <c r="E158" i="15"/>
  <c r="F158" i="15" s="1"/>
  <c r="E157" i="15"/>
  <c r="F157" i="15" s="1"/>
  <c r="E156" i="15"/>
  <c r="F156" i="15" s="1"/>
  <c r="E155" i="15"/>
  <c r="F155" i="15" s="1"/>
  <c r="E154" i="15"/>
  <c r="F154" i="15" s="1"/>
  <c r="C153" i="15"/>
  <c r="E152" i="15"/>
  <c r="F152" i="15" s="1"/>
  <c r="E151" i="15"/>
  <c r="F151" i="15" s="1"/>
  <c r="E150" i="15"/>
  <c r="F150" i="15" s="1"/>
  <c r="E149" i="15"/>
  <c r="F149" i="15" s="1"/>
  <c r="E148" i="15"/>
  <c r="C146" i="15"/>
  <c r="E145" i="15"/>
  <c r="F145" i="15" s="1"/>
  <c r="E144" i="15"/>
  <c r="F144" i="15" s="1"/>
  <c r="E143" i="15"/>
  <c r="F143" i="15" s="1"/>
  <c r="E142" i="15"/>
  <c r="F142" i="15" s="1"/>
  <c r="E141" i="15"/>
  <c r="F141" i="15" s="1"/>
  <c r="C140" i="15"/>
  <c r="E139" i="15"/>
  <c r="F139" i="15" s="1"/>
  <c r="E138" i="15"/>
  <c r="F138" i="15" s="1"/>
  <c r="E137" i="15"/>
  <c r="F137" i="15" s="1"/>
  <c r="E136" i="15"/>
  <c r="F136" i="15" s="1"/>
  <c r="E135" i="15"/>
  <c r="C134" i="15"/>
  <c r="E133" i="15"/>
  <c r="F133" i="15" s="1"/>
  <c r="E132" i="15"/>
  <c r="E131" i="15"/>
  <c r="F131" i="15" s="1"/>
  <c r="E130" i="15"/>
  <c r="F130" i="15" s="1"/>
  <c r="E129" i="15"/>
  <c r="F129" i="15" s="1"/>
  <c r="C128" i="15"/>
  <c r="E127" i="15"/>
  <c r="F127" i="15" s="1"/>
  <c r="E126" i="15"/>
  <c r="F126" i="15" s="1"/>
  <c r="E125" i="15"/>
  <c r="F125" i="15" s="1"/>
  <c r="E124" i="15"/>
  <c r="F124" i="15" s="1"/>
  <c r="E123" i="15"/>
  <c r="C122" i="15"/>
  <c r="E121" i="15"/>
  <c r="F121" i="15" s="1"/>
  <c r="E120" i="15"/>
  <c r="F120" i="15" s="1"/>
  <c r="E119" i="15"/>
  <c r="F119" i="15" s="1"/>
  <c r="E118" i="15"/>
  <c r="F118" i="15" s="1"/>
  <c r="E117" i="15"/>
  <c r="F117" i="15" s="1"/>
  <c r="C116" i="15"/>
  <c r="E115" i="15"/>
  <c r="F115" i="15" s="1"/>
  <c r="E114" i="15"/>
  <c r="F114" i="15" s="1"/>
  <c r="E113" i="15"/>
  <c r="F113" i="15" s="1"/>
  <c r="E112" i="15"/>
  <c r="F112" i="15" s="1"/>
  <c r="E111" i="15"/>
  <c r="C110" i="15"/>
  <c r="E109" i="15"/>
  <c r="F109" i="15" s="1"/>
  <c r="E108" i="15"/>
  <c r="F108" i="15" s="1"/>
  <c r="E107" i="15"/>
  <c r="F107" i="15" s="1"/>
  <c r="E106" i="15"/>
  <c r="F106" i="15" s="1"/>
  <c r="E105" i="15"/>
  <c r="F105" i="15" s="1"/>
  <c r="C104" i="15"/>
  <c r="E103" i="15"/>
  <c r="F103" i="15" s="1"/>
  <c r="E102" i="15"/>
  <c r="F102" i="15" s="1"/>
  <c r="E101" i="15"/>
  <c r="F101" i="15" s="1"/>
  <c r="E100" i="15"/>
  <c r="F100" i="15" s="1"/>
  <c r="E99" i="15"/>
  <c r="C98" i="15"/>
  <c r="E97" i="15"/>
  <c r="F97" i="15" s="1"/>
  <c r="E96" i="15"/>
  <c r="F96" i="15" s="1"/>
  <c r="E95" i="15"/>
  <c r="F95" i="15" s="1"/>
  <c r="E94" i="15"/>
  <c r="F94" i="15" s="1"/>
  <c r="E93" i="15"/>
  <c r="F93" i="15" s="1"/>
  <c r="C92" i="15"/>
  <c r="E91" i="15"/>
  <c r="F91" i="15" s="1"/>
  <c r="E90" i="15"/>
  <c r="F90" i="15" s="1"/>
  <c r="E89" i="15"/>
  <c r="F89" i="15" s="1"/>
  <c r="E88" i="15"/>
  <c r="F88" i="15" s="1"/>
  <c r="E87" i="15"/>
  <c r="C86" i="15"/>
  <c r="E85" i="15"/>
  <c r="F85" i="15" s="1"/>
  <c r="E84" i="15"/>
  <c r="E83" i="15"/>
  <c r="F83" i="15" s="1"/>
  <c r="E82" i="15"/>
  <c r="F82" i="15" s="1"/>
  <c r="E81" i="15"/>
  <c r="F81" i="15" s="1"/>
  <c r="C80" i="15"/>
  <c r="E79" i="15"/>
  <c r="F79" i="15" s="1"/>
  <c r="E78" i="15"/>
  <c r="F78" i="15" s="1"/>
  <c r="E77" i="15"/>
  <c r="F77" i="15" s="1"/>
  <c r="E76" i="15"/>
  <c r="F76" i="15" s="1"/>
  <c r="E75" i="15"/>
  <c r="C73" i="15"/>
  <c r="E72" i="15"/>
  <c r="F72" i="15" s="1"/>
  <c r="E71" i="15"/>
  <c r="F71" i="15" s="1"/>
  <c r="E70" i="15"/>
  <c r="F70" i="15" s="1"/>
  <c r="E69" i="15"/>
  <c r="F69" i="15" s="1"/>
  <c r="E68" i="15"/>
  <c r="F68" i="15" s="1"/>
  <c r="C67" i="15"/>
  <c r="E66" i="15"/>
  <c r="F66" i="15" s="1"/>
  <c r="E65" i="15"/>
  <c r="F65" i="15" s="1"/>
  <c r="E64" i="15"/>
  <c r="F64" i="15" s="1"/>
  <c r="E63" i="15"/>
  <c r="F63" i="15" s="1"/>
  <c r="E62" i="15"/>
  <c r="C61" i="15"/>
  <c r="E60" i="15"/>
  <c r="F60" i="15" s="1"/>
  <c r="E59" i="15"/>
  <c r="F59" i="15" s="1"/>
  <c r="E58" i="15"/>
  <c r="F58" i="15" s="1"/>
  <c r="E57" i="15"/>
  <c r="F57" i="15" s="1"/>
  <c r="E56" i="15"/>
  <c r="F56" i="15" s="1"/>
  <c r="C55" i="15"/>
  <c r="E54" i="15"/>
  <c r="F54" i="15" s="1"/>
  <c r="E53" i="15"/>
  <c r="F53" i="15" s="1"/>
  <c r="E52" i="15"/>
  <c r="F52" i="15" s="1"/>
  <c r="E51" i="15"/>
  <c r="F51" i="15" s="1"/>
  <c r="E50" i="15"/>
  <c r="C49" i="15"/>
  <c r="E48" i="15"/>
  <c r="F48" i="15" s="1"/>
  <c r="E47" i="15"/>
  <c r="F47" i="15" s="1"/>
  <c r="E46" i="15"/>
  <c r="F46" i="15" s="1"/>
  <c r="E45" i="15"/>
  <c r="F45" i="15" s="1"/>
  <c r="E44" i="15"/>
  <c r="F44" i="15" s="1"/>
  <c r="C43" i="15"/>
  <c r="E42" i="15"/>
  <c r="F42" i="15" s="1"/>
  <c r="E41" i="15"/>
  <c r="F41" i="15" s="1"/>
  <c r="E40" i="15"/>
  <c r="F40" i="15" s="1"/>
  <c r="E39" i="15"/>
  <c r="F39" i="15" s="1"/>
  <c r="E38" i="15"/>
  <c r="C37" i="15"/>
  <c r="E36" i="15"/>
  <c r="F36" i="15" s="1"/>
  <c r="E35" i="15"/>
  <c r="F35" i="15" s="1"/>
  <c r="E34" i="15"/>
  <c r="F34" i="15" s="1"/>
  <c r="E33" i="15"/>
  <c r="F33" i="15" s="1"/>
  <c r="E32" i="15"/>
  <c r="F32" i="15" s="1"/>
  <c r="C31" i="15"/>
  <c r="E30" i="15"/>
  <c r="F30" i="15" s="1"/>
  <c r="E29" i="15"/>
  <c r="F29" i="15" s="1"/>
  <c r="E28" i="15"/>
  <c r="F28" i="15" s="1"/>
  <c r="E27" i="15"/>
  <c r="F27" i="15" s="1"/>
  <c r="E26" i="15"/>
  <c r="C25" i="15"/>
  <c r="E24" i="15"/>
  <c r="F24" i="15" s="1"/>
  <c r="E23" i="15"/>
  <c r="F23" i="15" s="1"/>
  <c r="E22" i="15"/>
  <c r="F22" i="15" s="1"/>
  <c r="E21" i="15"/>
  <c r="F21" i="15" s="1"/>
  <c r="E20" i="15"/>
  <c r="C19" i="15"/>
  <c r="E18" i="15"/>
  <c r="F18" i="15" s="1"/>
  <c r="E17" i="15"/>
  <c r="F17" i="15" s="1"/>
  <c r="E16" i="15"/>
  <c r="F16" i="15" s="1"/>
  <c r="E15" i="15"/>
  <c r="F15" i="15" s="1"/>
  <c r="E14" i="15"/>
  <c r="C13" i="15"/>
  <c r="E12" i="15"/>
  <c r="F12" i="15" s="1"/>
  <c r="E11" i="15"/>
  <c r="F11" i="15" s="1"/>
  <c r="E10" i="15"/>
  <c r="F10" i="15" s="1"/>
  <c r="N9" i="15"/>
  <c r="L9" i="15"/>
  <c r="E9" i="15"/>
  <c r="F9" i="15" s="1"/>
  <c r="E8" i="15"/>
  <c r="C7" i="15"/>
  <c r="E6" i="15"/>
  <c r="F6" i="15" s="1"/>
  <c r="E5" i="15"/>
  <c r="F5" i="15" s="1"/>
  <c r="E4" i="15"/>
  <c r="F4" i="15" s="1"/>
  <c r="E3" i="15"/>
  <c r="F3" i="15" s="1"/>
  <c r="E2" i="15"/>
  <c r="F219" i="16" l="1"/>
  <c r="E220" i="16"/>
  <c r="F220" i="16" s="1"/>
  <c r="F146" i="16"/>
  <c r="E147" i="16"/>
  <c r="F147" i="16" s="1"/>
  <c r="E74" i="16"/>
  <c r="F74" i="16" s="1"/>
  <c r="E293" i="16"/>
  <c r="D294" i="15"/>
  <c r="E86" i="15"/>
  <c r="F86" i="15" s="1"/>
  <c r="E159" i="15"/>
  <c r="F159" i="15" s="1"/>
  <c r="E13" i="15"/>
  <c r="F13" i="15" s="1"/>
  <c r="E134" i="15"/>
  <c r="F134" i="15" s="1"/>
  <c r="E37" i="15"/>
  <c r="F37" i="15" s="1"/>
  <c r="E244" i="15"/>
  <c r="F244" i="15" s="1"/>
  <c r="F239" i="15"/>
  <c r="E280" i="15"/>
  <c r="F275" i="15"/>
  <c r="F8" i="15"/>
  <c r="E25" i="15"/>
  <c r="F25" i="15" s="1"/>
  <c r="F84" i="15"/>
  <c r="F132" i="15"/>
  <c r="E207" i="15"/>
  <c r="F207" i="15" s="1"/>
  <c r="F203" i="15"/>
  <c r="E232" i="15"/>
  <c r="F232" i="15" s="1"/>
  <c r="F228" i="15"/>
  <c r="F20" i="15"/>
  <c r="E61" i="15"/>
  <c r="F61" i="15" s="1"/>
  <c r="E110" i="15"/>
  <c r="F110" i="15" s="1"/>
  <c r="E49" i="15"/>
  <c r="F49" i="15" s="1"/>
  <c r="E98" i="15"/>
  <c r="F98" i="15" s="1"/>
  <c r="E146" i="15"/>
  <c r="E195" i="15"/>
  <c r="F195" i="15" s="1"/>
  <c r="E183" i="15"/>
  <c r="F183" i="15" s="1"/>
  <c r="F214" i="15"/>
  <c r="E219" i="15"/>
  <c r="E73" i="15"/>
  <c r="E122" i="15"/>
  <c r="F122" i="15" s="1"/>
  <c r="E171" i="15"/>
  <c r="F171" i="15" s="1"/>
  <c r="E268" i="15"/>
  <c r="F268" i="15" s="1"/>
  <c r="E292" i="15"/>
  <c r="F288" i="15"/>
  <c r="E92" i="15"/>
  <c r="F92" i="15" s="1"/>
  <c r="F87" i="15"/>
  <c r="E189" i="15"/>
  <c r="F189" i="15" s="1"/>
  <c r="F184" i="15"/>
  <c r="E7" i="15"/>
  <c r="F7" i="15" s="1"/>
  <c r="F2" i="15"/>
  <c r="F75" i="15"/>
  <c r="E80" i="15"/>
  <c r="F80" i="15" s="1"/>
  <c r="F221" i="15"/>
  <c r="E226" i="15"/>
  <c r="E274" i="15"/>
  <c r="F274" i="15" s="1"/>
  <c r="F269" i="15"/>
  <c r="E19" i="15"/>
  <c r="F19" i="15" s="1"/>
  <c r="F14" i="15"/>
  <c r="E116" i="15"/>
  <c r="F116" i="15" s="1"/>
  <c r="F111" i="15"/>
  <c r="E165" i="15"/>
  <c r="F165" i="15" s="1"/>
  <c r="F160" i="15"/>
  <c r="F50" i="15"/>
  <c r="E55" i="15"/>
  <c r="F55" i="15" s="1"/>
  <c r="F99" i="15"/>
  <c r="E104" i="15"/>
  <c r="F104" i="15" s="1"/>
  <c r="F148" i="15"/>
  <c r="E153" i="15"/>
  <c r="F196" i="15"/>
  <c r="E201" i="15"/>
  <c r="F201" i="15" s="1"/>
  <c r="E43" i="15"/>
  <c r="F43" i="15" s="1"/>
  <c r="F38" i="15"/>
  <c r="E140" i="15"/>
  <c r="F140" i="15" s="1"/>
  <c r="F135" i="15"/>
  <c r="E238" i="15"/>
  <c r="F233" i="15"/>
  <c r="F26" i="15"/>
  <c r="E31" i="15"/>
  <c r="F31" i="15" s="1"/>
  <c r="F123" i="15"/>
  <c r="E128" i="15"/>
  <c r="F128" i="15" s="1"/>
  <c r="F172" i="15"/>
  <c r="E177" i="15"/>
  <c r="F177" i="15" s="1"/>
  <c r="E67" i="15"/>
  <c r="F67" i="15" s="1"/>
  <c r="F62" i="15"/>
  <c r="E213" i="15"/>
  <c r="F213" i="15" s="1"/>
  <c r="F208" i="15"/>
  <c r="E286" i="15"/>
  <c r="F286" i="15" s="1"/>
  <c r="D249" i="1"/>
  <c r="C8" i="1"/>
  <c r="E5" i="1"/>
  <c r="E3" i="1"/>
  <c r="F3" i="1" s="1"/>
  <c r="F238" i="15" l="1"/>
  <c r="I237" i="15"/>
  <c r="E293" i="15"/>
  <c r="E74" i="15"/>
  <c r="E220" i="15"/>
  <c r="E147" i="15"/>
  <c r="E294" i="16"/>
  <c r="F294" i="16" s="1"/>
  <c r="F293" i="16"/>
  <c r="F220" i="15"/>
  <c r="F147" i="15"/>
  <c r="F74" i="15"/>
  <c r="F280" i="15"/>
  <c r="F219" i="15"/>
  <c r="F292" i="15"/>
  <c r="F146" i="15"/>
  <c r="F73" i="15"/>
  <c r="F153" i="15"/>
  <c r="F226" i="15"/>
  <c r="F293" i="15" l="1"/>
  <c r="E294" i="15"/>
  <c r="F294" i="15" s="1"/>
  <c r="C28" i="12"/>
  <c r="C76" i="12" l="1"/>
  <c r="B89" i="12"/>
  <c r="B76" i="12"/>
  <c r="B63" i="12"/>
  <c r="C15" i="12"/>
  <c r="D30" i="12"/>
  <c r="E30" i="12" s="1"/>
  <c r="D31" i="12"/>
  <c r="E31" i="12" s="1"/>
  <c r="D32" i="12"/>
  <c r="E32" i="12" s="1"/>
  <c r="D33" i="12"/>
  <c r="E33" i="12" s="1"/>
  <c r="D34" i="12"/>
  <c r="E34" i="12" s="1"/>
  <c r="D35" i="12"/>
  <c r="E35" i="12" s="1"/>
  <c r="D36" i="12"/>
  <c r="E36" i="12" s="1"/>
  <c r="D37" i="12"/>
  <c r="E37" i="12" s="1"/>
  <c r="D38" i="12"/>
  <c r="E38" i="12" s="1"/>
  <c r="D39" i="12"/>
  <c r="E39" i="12" s="1"/>
  <c r="D40" i="12"/>
  <c r="E40" i="12" s="1"/>
  <c r="D29" i="12"/>
  <c r="E29" i="12" s="1"/>
  <c r="D17" i="12"/>
  <c r="E17" i="12" s="1"/>
  <c r="D18" i="12"/>
  <c r="E18" i="12" s="1"/>
  <c r="D19" i="12"/>
  <c r="E19" i="12" s="1"/>
  <c r="D20" i="12"/>
  <c r="E20" i="12" s="1"/>
  <c r="D21" i="12"/>
  <c r="E21" i="12" s="1"/>
  <c r="D22" i="12"/>
  <c r="E22" i="12" s="1"/>
  <c r="D23" i="12"/>
  <c r="E23" i="12" s="1"/>
  <c r="D24" i="12"/>
  <c r="E24" i="12" s="1"/>
  <c r="D25" i="12"/>
  <c r="E25" i="12" s="1"/>
  <c r="D26" i="12"/>
  <c r="E26" i="12" s="1"/>
  <c r="D27" i="12"/>
  <c r="E27" i="12" s="1"/>
  <c r="D16" i="12"/>
  <c r="D4" i="12"/>
  <c r="E4" i="12" s="1"/>
  <c r="D5" i="12"/>
  <c r="E5" i="12" s="1"/>
  <c r="D6" i="12"/>
  <c r="E6" i="12" s="1"/>
  <c r="D7" i="12"/>
  <c r="E7" i="12" s="1"/>
  <c r="D8" i="12"/>
  <c r="E8" i="12" s="1"/>
  <c r="D9" i="12"/>
  <c r="E9" i="12" s="1"/>
  <c r="D10" i="12"/>
  <c r="E10" i="12" s="1"/>
  <c r="D11" i="12"/>
  <c r="E11" i="12" s="1"/>
  <c r="D12" i="12"/>
  <c r="E12" i="12" s="1"/>
  <c r="D13" i="12"/>
  <c r="E13" i="12" s="1"/>
  <c r="D14" i="12"/>
  <c r="E14" i="12" s="1"/>
  <c r="D3" i="12"/>
  <c r="C39" i="10"/>
  <c r="E18" i="10"/>
  <c r="D4" i="10"/>
  <c r="D5" i="10"/>
  <c r="D6" i="10"/>
  <c r="E6" i="10" s="1"/>
  <c r="D7" i="10"/>
  <c r="E7" i="10" s="1"/>
  <c r="D8" i="10"/>
  <c r="D9" i="10"/>
  <c r="E9" i="10" s="1"/>
  <c r="D10" i="10"/>
  <c r="E10" i="10" s="1"/>
  <c r="D11" i="10"/>
  <c r="E11" i="10" s="1"/>
  <c r="D12" i="10"/>
  <c r="D13" i="10"/>
  <c r="D14" i="10"/>
  <c r="E14" i="10" s="1"/>
  <c r="D15" i="10"/>
  <c r="E15" i="10" s="1"/>
  <c r="D16" i="10"/>
  <c r="D17" i="10"/>
  <c r="E17" i="10" s="1"/>
  <c r="D18" i="10"/>
  <c r="D19" i="10"/>
  <c r="E19" i="10" s="1"/>
  <c r="D20" i="10"/>
  <c r="D21" i="10"/>
  <c r="D22" i="10"/>
  <c r="E22" i="10" s="1"/>
  <c r="D23" i="10"/>
  <c r="E23" i="10" s="1"/>
  <c r="D24" i="10"/>
  <c r="D25" i="10"/>
  <c r="E25" i="10" s="1"/>
  <c r="D26" i="10"/>
  <c r="E26" i="10" s="1"/>
  <c r="D27" i="10"/>
  <c r="E27" i="10" s="1"/>
  <c r="D28" i="10"/>
  <c r="E28" i="10" s="1"/>
  <c r="D29" i="10"/>
  <c r="D30" i="10"/>
  <c r="E30" i="10" s="1"/>
  <c r="D31" i="10"/>
  <c r="E31" i="10" s="1"/>
  <c r="D32" i="10"/>
  <c r="E32" i="10" s="1"/>
  <c r="D33" i="10"/>
  <c r="D34" i="10"/>
  <c r="E34" i="10" s="1"/>
  <c r="D35" i="10"/>
  <c r="E35" i="10" s="1"/>
  <c r="D36" i="10"/>
  <c r="D37" i="10"/>
  <c r="D38" i="10"/>
  <c r="E38" i="10" s="1"/>
  <c r="D3" i="10"/>
  <c r="E3" i="10" s="1"/>
  <c r="B64" i="12"/>
  <c r="B65" i="12"/>
  <c r="D65" i="12" s="1"/>
  <c r="E65" i="12" s="1"/>
  <c r="B66" i="12"/>
  <c r="D66" i="12" s="1"/>
  <c r="E66" i="12" s="1"/>
  <c r="B67" i="12"/>
  <c r="B68" i="12"/>
  <c r="D68" i="12" s="1"/>
  <c r="E68" i="12" s="1"/>
  <c r="B69" i="12"/>
  <c r="D69" i="12" s="1"/>
  <c r="E69" i="12" s="1"/>
  <c r="B70" i="12"/>
  <c r="B71" i="12"/>
  <c r="B72" i="12"/>
  <c r="B73" i="12"/>
  <c r="D73" i="12" s="1"/>
  <c r="E73" i="12" s="1"/>
  <c r="B74" i="12"/>
  <c r="D74" i="12" s="1"/>
  <c r="E74" i="12" s="1"/>
  <c r="B75" i="12"/>
  <c r="B77" i="12"/>
  <c r="B78" i="12"/>
  <c r="D78" i="12" s="1"/>
  <c r="E78" i="12" s="1"/>
  <c r="B79" i="12"/>
  <c r="D79" i="12" s="1"/>
  <c r="E79" i="12" s="1"/>
  <c r="B80" i="12"/>
  <c r="D80" i="12" s="1"/>
  <c r="E80" i="12" s="1"/>
  <c r="B81" i="12"/>
  <c r="B82" i="12"/>
  <c r="B83" i="12"/>
  <c r="D83" i="12" s="1"/>
  <c r="E83" i="12" s="1"/>
  <c r="B84" i="12"/>
  <c r="D84" i="12" s="1"/>
  <c r="E84" i="12" s="1"/>
  <c r="B85" i="12"/>
  <c r="D85" i="12" s="1"/>
  <c r="E85" i="12" s="1"/>
  <c r="B86" i="12"/>
  <c r="B87" i="12"/>
  <c r="D87" i="12" s="1"/>
  <c r="E87" i="12" s="1"/>
  <c r="B88" i="12"/>
  <c r="D88" i="12" s="1"/>
  <c r="E88" i="12" s="1"/>
  <c r="D258" i="8"/>
  <c r="D86" i="12"/>
  <c r="E86" i="12" s="1"/>
  <c r="D82" i="12"/>
  <c r="E82" i="12" s="1"/>
  <c r="D81" i="12"/>
  <c r="E81" i="12" s="1"/>
  <c r="D77" i="12"/>
  <c r="E77" i="12" s="1"/>
  <c r="D75" i="12"/>
  <c r="E75" i="12" s="1"/>
  <c r="D72" i="12"/>
  <c r="E72" i="12" s="1"/>
  <c r="D71" i="12"/>
  <c r="E71" i="12" s="1"/>
  <c r="D70" i="12"/>
  <c r="E70" i="12" s="1"/>
  <c r="D67" i="12"/>
  <c r="E67" i="12" s="1"/>
  <c r="D64" i="12"/>
  <c r="E64" i="12" s="1"/>
  <c r="E12" i="6"/>
  <c r="E4" i="10"/>
  <c r="E5" i="10"/>
  <c r="E8" i="10"/>
  <c r="E12" i="10"/>
  <c r="E13" i="10"/>
  <c r="E16" i="10"/>
  <c r="E20" i="10"/>
  <c r="E21" i="10"/>
  <c r="E24" i="10"/>
  <c r="E29" i="10"/>
  <c r="E33" i="10"/>
  <c r="E37" i="10"/>
  <c r="C41" i="12"/>
  <c r="C89" i="12" l="1"/>
  <c r="E41" i="12"/>
  <c r="C63" i="12"/>
  <c r="E3" i="12"/>
  <c r="D15" i="12"/>
  <c r="D63" i="12" s="1"/>
  <c r="B90" i="12"/>
  <c r="C90" i="12"/>
  <c r="D28" i="12"/>
  <c r="D41" i="12"/>
  <c r="E16" i="12"/>
  <c r="D39" i="10"/>
  <c r="E39" i="10" s="1"/>
  <c r="E36" i="10"/>
  <c r="B42" i="12"/>
  <c r="C42" i="12"/>
  <c r="Q88" i="3"/>
  <c r="E259" i="8"/>
  <c r="E260" i="8"/>
  <c r="D260" i="8"/>
  <c r="F260" i="8" s="1"/>
  <c r="E258" i="8"/>
  <c r="F258" i="8" s="1"/>
  <c r="D259" i="8"/>
  <c r="F259" i="8" s="1"/>
  <c r="E14" i="3"/>
  <c r="D14" i="3"/>
  <c r="F14" i="3" s="1"/>
  <c r="G251" i="8"/>
  <c r="C250" i="8"/>
  <c r="E249" i="8"/>
  <c r="F249" i="8" s="1"/>
  <c r="E248" i="8"/>
  <c r="F248" i="8" s="1"/>
  <c r="E247" i="8"/>
  <c r="F247" i="8" s="1"/>
  <c r="E246" i="8"/>
  <c r="F246" i="8" s="1"/>
  <c r="E245" i="8"/>
  <c r="F245" i="8" s="1"/>
  <c r="C244" i="8"/>
  <c r="E243" i="8"/>
  <c r="F243" i="8" s="1"/>
  <c r="E242" i="8"/>
  <c r="F242" i="8" s="1"/>
  <c r="E241" i="8"/>
  <c r="F241" i="8" s="1"/>
  <c r="E240" i="8"/>
  <c r="F240" i="8" s="1"/>
  <c r="E239" i="8"/>
  <c r="C238" i="8"/>
  <c r="E237" i="8"/>
  <c r="F237" i="8" s="1"/>
  <c r="E236" i="8"/>
  <c r="F236" i="8" s="1"/>
  <c r="E235" i="8"/>
  <c r="F235" i="8" s="1"/>
  <c r="E234" i="8"/>
  <c r="F234" i="8" s="1"/>
  <c r="E233" i="8"/>
  <c r="C232" i="8"/>
  <c r="E231" i="8"/>
  <c r="F231" i="8" s="1"/>
  <c r="E230" i="8"/>
  <c r="F230" i="8" s="1"/>
  <c r="E229" i="8"/>
  <c r="F229" i="8" s="1"/>
  <c r="E228" i="8"/>
  <c r="E227" i="8"/>
  <c r="F227" i="8" s="1"/>
  <c r="C226" i="8"/>
  <c r="E224" i="8"/>
  <c r="F224" i="8" s="1"/>
  <c r="E223" i="8"/>
  <c r="F223" i="8" s="1"/>
  <c r="E222" i="8"/>
  <c r="F222" i="8" s="1"/>
  <c r="E221" i="8"/>
  <c r="F221" i="8" s="1"/>
  <c r="E220" i="8"/>
  <c r="F220" i="8" s="1"/>
  <c r="C219" i="8"/>
  <c r="E218" i="8"/>
  <c r="F218" i="8" s="1"/>
  <c r="E217" i="8"/>
  <c r="F217" i="8" s="1"/>
  <c r="E216" i="8"/>
  <c r="F216" i="8" s="1"/>
  <c r="E215" i="8"/>
  <c r="F215" i="8" s="1"/>
  <c r="E214" i="8"/>
  <c r="C213" i="8"/>
  <c r="E212" i="8"/>
  <c r="F212" i="8" s="1"/>
  <c r="E211" i="8"/>
  <c r="F211" i="8" s="1"/>
  <c r="E210" i="8"/>
  <c r="F210" i="8" s="1"/>
  <c r="E209" i="8"/>
  <c r="F209" i="8" s="1"/>
  <c r="E208" i="8"/>
  <c r="F208" i="8" s="1"/>
  <c r="C207" i="8"/>
  <c r="E206" i="8"/>
  <c r="F206" i="8" s="1"/>
  <c r="E205" i="8"/>
  <c r="F205" i="8" s="1"/>
  <c r="E204" i="8"/>
  <c r="F204" i="8" s="1"/>
  <c r="E203" i="8"/>
  <c r="F203" i="8" s="1"/>
  <c r="E202" i="8"/>
  <c r="F202" i="8" s="1"/>
  <c r="C201" i="8"/>
  <c r="E200" i="8"/>
  <c r="F200" i="8" s="1"/>
  <c r="E199" i="8"/>
  <c r="F199" i="8" s="1"/>
  <c r="E198" i="8"/>
  <c r="F198" i="8" s="1"/>
  <c r="E197" i="8"/>
  <c r="F197" i="8" s="1"/>
  <c r="E196" i="8"/>
  <c r="F196" i="8" s="1"/>
  <c r="C195" i="8"/>
  <c r="E194" i="8"/>
  <c r="F194" i="8" s="1"/>
  <c r="E193" i="8"/>
  <c r="F193" i="8" s="1"/>
  <c r="E192" i="8"/>
  <c r="F192" i="8" s="1"/>
  <c r="E191" i="8"/>
  <c r="F191" i="8" s="1"/>
  <c r="E190" i="8"/>
  <c r="F190" i="8" s="1"/>
  <c r="C189" i="8"/>
  <c r="E188" i="8"/>
  <c r="F188" i="8" s="1"/>
  <c r="E187" i="8"/>
  <c r="F187" i="8" s="1"/>
  <c r="E186" i="8"/>
  <c r="F186" i="8" s="1"/>
  <c r="E185" i="8"/>
  <c r="F185" i="8" s="1"/>
  <c r="E184" i="8"/>
  <c r="C183" i="8"/>
  <c r="E182" i="8"/>
  <c r="F182" i="8" s="1"/>
  <c r="E181" i="8"/>
  <c r="F181" i="8" s="1"/>
  <c r="E180" i="8"/>
  <c r="F180" i="8" s="1"/>
  <c r="E179" i="8"/>
  <c r="F179" i="8" s="1"/>
  <c r="E178" i="8"/>
  <c r="F178" i="8" s="1"/>
  <c r="C177" i="8"/>
  <c r="E176" i="8"/>
  <c r="F176" i="8" s="1"/>
  <c r="E175" i="8"/>
  <c r="F175" i="8" s="1"/>
  <c r="E174" i="8"/>
  <c r="F174" i="8" s="1"/>
  <c r="E173" i="8"/>
  <c r="F173" i="8" s="1"/>
  <c r="E172" i="8"/>
  <c r="F172" i="8" s="1"/>
  <c r="C171" i="8"/>
  <c r="E170" i="8"/>
  <c r="F170" i="8" s="1"/>
  <c r="E169" i="8"/>
  <c r="F169" i="8" s="1"/>
  <c r="E168" i="8"/>
  <c r="F168" i="8" s="1"/>
  <c r="E167" i="8"/>
  <c r="F167" i="8" s="1"/>
  <c r="E166" i="8"/>
  <c r="F166" i="8" s="1"/>
  <c r="C165" i="8"/>
  <c r="E164" i="8"/>
  <c r="F164" i="8" s="1"/>
  <c r="E163" i="8"/>
  <c r="F163" i="8" s="1"/>
  <c r="E162" i="8"/>
  <c r="F162" i="8" s="1"/>
  <c r="E161" i="8"/>
  <c r="F161" i="8" s="1"/>
  <c r="E160" i="8"/>
  <c r="F160" i="8" s="1"/>
  <c r="C159" i="8"/>
  <c r="E158" i="8"/>
  <c r="F158" i="8" s="1"/>
  <c r="E157" i="8"/>
  <c r="F157" i="8" s="1"/>
  <c r="E156" i="8"/>
  <c r="F156" i="8" s="1"/>
  <c r="E155" i="8"/>
  <c r="E154" i="8"/>
  <c r="F154" i="8" s="1"/>
  <c r="C153" i="8"/>
  <c r="E151" i="8"/>
  <c r="F151" i="8" s="1"/>
  <c r="E150" i="8"/>
  <c r="F150" i="8" s="1"/>
  <c r="E149" i="8"/>
  <c r="F149" i="8" s="1"/>
  <c r="E148" i="8"/>
  <c r="F148" i="8" s="1"/>
  <c r="E147" i="8"/>
  <c r="F147" i="8" s="1"/>
  <c r="C146" i="8"/>
  <c r="E145" i="8"/>
  <c r="F145" i="8" s="1"/>
  <c r="E144" i="8"/>
  <c r="F144" i="8" s="1"/>
  <c r="E143" i="8"/>
  <c r="F143" i="8" s="1"/>
  <c r="E142" i="8"/>
  <c r="F142" i="8" s="1"/>
  <c r="E141" i="8"/>
  <c r="C140" i="8"/>
  <c r="E139" i="8"/>
  <c r="F139" i="8" s="1"/>
  <c r="E138" i="8"/>
  <c r="F138" i="8" s="1"/>
  <c r="E137" i="8"/>
  <c r="F137" i="8" s="1"/>
  <c r="E136" i="8"/>
  <c r="F136" i="8" s="1"/>
  <c r="E135" i="8"/>
  <c r="F135" i="8" s="1"/>
  <c r="C134" i="8"/>
  <c r="E133" i="8"/>
  <c r="F133" i="8" s="1"/>
  <c r="E132" i="8"/>
  <c r="F132" i="8" s="1"/>
  <c r="E131" i="8"/>
  <c r="F131" i="8" s="1"/>
  <c r="E130" i="8"/>
  <c r="E129" i="8"/>
  <c r="F129" i="8" s="1"/>
  <c r="C128" i="8"/>
  <c r="E127" i="8"/>
  <c r="F127" i="8" s="1"/>
  <c r="E126" i="8"/>
  <c r="F126" i="8" s="1"/>
  <c r="E125" i="8"/>
  <c r="F125" i="8" s="1"/>
  <c r="E124" i="8"/>
  <c r="F124" i="8" s="1"/>
  <c r="E123" i="8"/>
  <c r="F123" i="8" s="1"/>
  <c r="C122" i="8"/>
  <c r="E121" i="8"/>
  <c r="F121" i="8" s="1"/>
  <c r="E120" i="8"/>
  <c r="F120" i="8" s="1"/>
  <c r="E119" i="8"/>
  <c r="F119" i="8" s="1"/>
  <c r="E118" i="8"/>
  <c r="F118" i="8" s="1"/>
  <c r="E117" i="8"/>
  <c r="C116" i="8"/>
  <c r="E115" i="8"/>
  <c r="F115" i="8" s="1"/>
  <c r="E114" i="8"/>
  <c r="F114" i="8" s="1"/>
  <c r="E113" i="8"/>
  <c r="F113" i="8" s="1"/>
  <c r="E112" i="8"/>
  <c r="F112" i="8" s="1"/>
  <c r="E111" i="8"/>
  <c r="F111" i="8" s="1"/>
  <c r="C110" i="8"/>
  <c r="E109" i="8"/>
  <c r="F109" i="8" s="1"/>
  <c r="E108" i="8"/>
  <c r="F108" i="8" s="1"/>
  <c r="E107" i="8"/>
  <c r="F107" i="8" s="1"/>
  <c r="E106" i="8"/>
  <c r="E105" i="8"/>
  <c r="F105" i="8" s="1"/>
  <c r="C104" i="8"/>
  <c r="E103" i="8"/>
  <c r="F103" i="8" s="1"/>
  <c r="E102" i="8"/>
  <c r="F102" i="8" s="1"/>
  <c r="E101" i="8"/>
  <c r="F101" i="8" s="1"/>
  <c r="E100" i="8"/>
  <c r="F100" i="8" s="1"/>
  <c r="E99" i="8"/>
  <c r="F99" i="8" s="1"/>
  <c r="C98" i="8"/>
  <c r="E97" i="8"/>
  <c r="F97" i="8" s="1"/>
  <c r="E96" i="8"/>
  <c r="F96" i="8" s="1"/>
  <c r="E95" i="8"/>
  <c r="F95" i="8" s="1"/>
  <c r="E94" i="8"/>
  <c r="F94" i="8" s="1"/>
  <c r="E93" i="8"/>
  <c r="F93" i="8" s="1"/>
  <c r="C92" i="8"/>
  <c r="E91" i="8"/>
  <c r="F91" i="8" s="1"/>
  <c r="E90" i="8"/>
  <c r="F90" i="8" s="1"/>
  <c r="E89" i="8"/>
  <c r="F89" i="8" s="1"/>
  <c r="E88" i="8"/>
  <c r="F88" i="8" s="1"/>
  <c r="E87" i="8"/>
  <c r="C86" i="8"/>
  <c r="E85" i="8"/>
  <c r="F85" i="8" s="1"/>
  <c r="E84" i="8"/>
  <c r="F84" i="8" s="1"/>
  <c r="E83" i="8"/>
  <c r="F83" i="8" s="1"/>
  <c r="E82" i="8"/>
  <c r="F82" i="8" s="1"/>
  <c r="E81" i="8"/>
  <c r="C80" i="8"/>
  <c r="E78" i="8"/>
  <c r="F78" i="8" s="1"/>
  <c r="E77" i="8"/>
  <c r="F77" i="8" s="1"/>
  <c r="E76" i="8"/>
  <c r="F76" i="8" s="1"/>
  <c r="E75" i="8"/>
  <c r="F75" i="8" s="1"/>
  <c r="E74" i="8"/>
  <c r="F74" i="8" s="1"/>
  <c r="C73" i="8"/>
  <c r="E72" i="8"/>
  <c r="F72" i="8" s="1"/>
  <c r="E71" i="8"/>
  <c r="F71" i="8" s="1"/>
  <c r="E70" i="8"/>
  <c r="F70" i="8" s="1"/>
  <c r="E69" i="8"/>
  <c r="F69" i="8" s="1"/>
  <c r="E68" i="8"/>
  <c r="C67" i="8"/>
  <c r="E66" i="8"/>
  <c r="F66" i="8" s="1"/>
  <c r="E65" i="8"/>
  <c r="F65" i="8" s="1"/>
  <c r="E64" i="8"/>
  <c r="F64" i="8" s="1"/>
  <c r="E63" i="8"/>
  <c r="F63" i="8" s="1"/>
  <c r="E62" i="8"/>
  <c r="F62" i="8" s="1"/>
  <c r="C61" i="8"/>
  <c r="E60" i="8"/>
  <c r="F60" i="8" s="1"/>
  <c r="E59" i="8"/>
  <c r="F59" i="8" s="1"/>
  <c r="E58" i="8"/>
  <c r="F58" i="8" s="1"/>
  <c r="E57" i="8"/>
  <c r="E56" i="8"/>
  <c r="F56" i="8" s="1"/>
  <c r="C55" i="8"/>
  <c r="E54" i="8"/>
  <c r="F54" i="8" s="1"/>
  <c r="E53" i="8"/>
  <c r="F53" i="8" s="1"/>
  <c r="E52" i="8"/>
  <c r="F52" i="8" s="1"/>
  <c r="E51" i="8"/>
  <c r="F51" i="8" s="1"/>
  <c r="E50" i="8"/>
  <c r="F50" i="8" s="1"/>
  <c r="C49" i="8"/>
  <c r="E48" i="8"/>
  <c r="F48" i="8" s="1"/>
  <c r="E47" i="8"/>
  <c r="F47" i="8" s="1"/>
  <c r="E46" i="8"/>
  <c r="F46" i="8" s="1"/>
  <c r="E45" i="8"/>
  <c r="F45" i="8" s="1"/>
  <c r="E44" i="8"/>
  <c r="C43" i="8"/>
  <c r="E42" i="8"/>
  <c r="F42" i="8" s="1"/>
  <c r="E41" i="8"/>
  <c r="F41" i="8" s="1"/>
  <c r="E40" i="8"/>
  <c r="F40" i="8" s="1"/>
  <c r="E39" i="8"/>
  <c r="F39" i="8" s="1"/>
  <c r="E38" i="8"/>
  <c r="F38" i="8" s="1"/>
  <c r="C37" i="8"/>
  <c r="E36" i="8"/>
  <c r="F36" i="8" s="1"/>
  <c r="E35" i="8"/>
  <c r="F35" i="8" s="1"/>
  <c r="E34" i="8"/>
  <c r="F34" i="8" s="1"/>
  <c r="E33" i="8"/>
  <c r="E32" i="8"/>
  <c r="F32" i="8" s="1"/>
  <c r="C31" i="8"/>
  <c r="E30" i="8"/>
  <c r="F30" i="8" s="1"/>
  <c r="E29" i="8"/>
  <c r="F29" i="8" s="1"/>
  <c r="E28" i="8"/>
  <c r="F28" i="8" s="1"/>
  <c r="E27" i="8"/>
  <c r="F27" i="8" s="1"/>
  <c r="E26" i="8"/>
  <c r="F26" i="8" s="1"/>
  <c r="C25" i="8"/>
  <c r="E24" i="8"/>
  <c r="F24" i="8" s="1"/>
  <c r="E23" i="8"/>
  <c r="F23" i="8" s="1"/>
  <c r="E22" i="8"/>
  <c r="F22" i="8" s="1"/>
  <c r="E21" i="8"/>
  <c r="F21" i="8" s="1"/>
  <c r="E20" i="8"/>
  <c r="C19" i="8"/>
  <c r="E18" i="8"/>
  <c r="F18" i="8" s="1"/>
  <c r="E17" i="8"/>
  <c r="F17" i="8" s="1"/>
  <c r="E16" i="8"/>
  <c r="F16" i="8" s="1"/>
  <c r="E15" i="8"/>
  <c r="F15" i="8" s="1"/>
  <c r="E14" i="8"/>
  <c r="F14" i="8" s="1"/>
  <c r="C13" i="8"/>
  <c r="E12" i="8"/>
  <c r="F12" i="8" s="1"/>
  <c r="E11" i="8"/>
  <c r="F11" i="8" s="1"/>
  <c r="E10" i="8"/>
  <c r="F10" i="8" s="1"/>
  <c r="E9" i="8"/>
  <c r="E8" i="8"/>
  <c r="F8" i="8" s="1"/>
  <c r="C7" i="8"/>
  <c r="E6" i="8"/>
  <c r="F6" i="8" s="1"/>
  <c r="E5" i="8"/>
  <c r="F5" i="8" s="1"/>
  <c r="E4" i="8"/>
  <c r="F4" i="8" s="1"/>
  <c r="E3" i="8"/>
  <c r="F3" i="8" s="1"/>
  <c r="E2" i="8"/>
  <c r="F2" i="8" s="1"/>
  <c r="G248" i="6"/>
  <c r="E5" i="6"/>
  <c r="F5" i="6" s="1"/>
  <c r="E3" i="6"/>
  <c r="F3" i="6" s="1"/>
  <c r="E4" i="6"/>
  <c r="F4" i="6" s="1"/>
  <c r="E6" i="6"/>
  <c r="F6" i="6" s="1"/>
  <c r="E246" i="6"/>
  <c r="F246" i="6" s="1"/>
  <c r="E245" i="6"/>
  <c r="F245" i="6" s="1"/>
  <c r="E244" i="6"/>
  <c r="F244" i="6" s="1"/>
  <c r="E243" i="6"/>
  <c r="E242" i="6"/>
  <c r="F242" i="6" s="1"/>
  <c r="E240" i="6"/>
  <c r="F240" i="6" s="1"/>
  <c r="E239" i="6"/>
  <c r="F239" i="6" s="1"/>
  <c r="E238" i="6"/>
  <c r="F238" i="6" s="1"/>
  <c r="E237" i="6"/>
  <c r="F237" i="6" s="1"/>
  <c r="E236" i="6"/>
  <c r="E234" i="6"/>
  <c r="F234" i="6" s="1"/>
  <c r="E233" i="6"/>
  <c r="F233" i="6" s="1"/>
  <c r="E232" i="6"/>
  <c r="F232" i="6" s="1"/>
  <c r="E231" i="6"/>
  <c r="E230" i="6"/>
  <c r="F230" i="6" s="1"/>
  <c r="E228" i="6"/>
  <c r="F228" i="6" s="1"/>
  <c r="E227" i="6"/>
  <c r="F227" i="6" s="1"/>
  <c r="E226" i="6"/>
  <c r="F226" i="6" s="1"/>
  <c r="E225" i="6"/>
  <c r="F225" i="6" s="1"/>
  <c r="E224" i="6"/>
  <c r="E222" i="6"/>
  <c r="F222" i="6" s="1"/>
  <c r="E221" i="6"/>
  <c r="F221" i="6" s="1"/>
  <c r="E220" i="6"/>
  <c r="F220" i="6" s="1"/>
  <c r="E219" i="6"/>
  <c r="E218" i="6"/>
  <c r="F218" i="6" s="1"/>
  <c r="E216" i="6"/>
  <c r="F216" i="6" s="1"/>
  <c r="E215" i="6"/>
  <c r="F215" i="6" s="1"/>
  <c r="E214" i="6"/>
  <c r="F214" i="6" s="1"/>
  <c r="E213" i="6"/>
  <c r="F213" i="6" s="1"/>
  <c r="E212" i="6"/>
  <c r="E210" i="6"/>
  <c r="F210" i="6" s="1"/>
  <c r="E209" i="6"/>
  <c r="F209" i="6" s="1"/>
  <c r="E208" i="6"/>
  <c r="F208" i="6" s="1"/>
  <c r="E207" i="6"/>
  <c r="E206" i="6"/>
  <c r="F206" i="6" s="1"/>
  <c r="E204" i="6"/>
  <c r="F204" i="6" s="1"/>
  <c r="E203" i="6"/>
  <c r="F203" i="6" s="1"/>
  <c r="E202" i="6"/>
  <c r="F202" i="6" s="1"/>
  <c r="E201" i="6"/>
  <c r="F201" i="6" s="1"/>
  <c r="E200" i="6"/>
  <c r="E198" i="6"/>
  <c r="F198" i="6" s="1"/>
  <c r="E197" i="6"/>
  <c r="F197" i="6" s="1"/>
  <c r="E196" i="6"/>
  <c r="F196" i="6" s="1"/>
  <c r="E195" i="6"/>
  <c r="E194" i="6"/>
  <c r="F194" i="6" s="1"/>
  <c r="E192" i="6"/>
  <c r="F192" i="6" s="1"/>
  <c r="E191" i="6"/>
  <c r="F191" i="6" s="1"/>
  <c r="E190" i="6"/>
  <c r="F190" i="6" s="1"/>
  <c r="E189" i="6"/>
  <c r="F189" i="6" s="1"/>
  <c r="E188" i="6"/>
  <c r="E186" i="6"/>
  <c r="F186" i="6" s="1"/>
  <c r="E185" i="6"/>
  <c r="F185" i="6" s="1"/>
  <c r="E184" i="6"/>
  <c r="F184" i="6" s="1"/>
  <c r="E183" i="6"/>
  <c r="E182" i="6"/>
  <c r="F182" i="6" s="1"/>
  <c r="E180" i="6"/>
  <c r="F180" i="6" s="1"/>
  <c r="E179" i="6"/>
  <c r="F179" i="6" s="1"/>
  <c r="E178" i="6"/>
  <c r="F178" i="6" s="1"/>
  <c r="E177" i="6"/>
  <c r="F177" i="6" s="1"/>
  <c r="E176" i="6"/>
  <c r="E174" i="6"/>
  <c r="F174" i="6" s="1"/>
  <c r="E173" i="6"/>
  <c r="F173" i="6" s="1"/>
  <c r="E172" i="6"/>
  <c r="F172" i="6" s="1"/>
  <c r="E171" i="6"/>
  <c r="E170" i="6"/>
  <c r="F170" i="6" s="1"/>
  <c r="E168" i="6"/>
  <c r="F168" i="6" s="1"/>
  <c r="E167" i="6"/>
  <c r="F167" i="6" s="1"/>
  <c r="E166" i="6"/>
  <c r="F166" i="6" s="1"/>
  <c r="E165" i="6"/>
  <c r="F165" i="6" s="1"/>
  <c r="E164" i="6"/>
  <c r="E162" i="6"/>
  <c r="F162" i="6" s="1"/>
  <c r="E161" i="6"/>
  <c r="F161" i="6" s="1"/>
  <c r="E160" i="6"/>
  <c r="F160" i="6" s="1"/>
  <c r="E159" i="6"/>
  <c r="E158" i="6"/>
  <c r="F158" i="6" s="1"/>
  <c r="E156" i="6"/>
  <c r="F156" i="6" s="1"/>
  <c r="E155" i="6"/>
  <c r="F155" i="6" s="1"/>
  <c r="E154" i="6"/>
  <c r="F154" i="6" s="1"/>
  <c r="E153" i="6"/>
  <c r="F153" i="6" s="1"/>
  <c r="E152" i="6"/>
  <c r="E150" i="6"/>
  <c r="F150" i="6" s="1"/>
  <c r="E149" i="6"/>
  <c r="F149" i="6" s="1"/>
  <c r="E148" i="6"/>
  <c r="F148" i="6" s="1"/>
  <c r="E147" i="6"/>
  <c r="E146" i="6"/>
  <c r="F146" i="6" s="1"/>
  <c r="E144" i="6"/>
  <c r="F144" i="6" s="1"/>
  <c r="E143" i="6"/>
  <c r="F143" i="6" s="1"/>
  <c r="E142" i="6"/>
  <c r="F142" i="6" s="1"/>
  <c r="E141" i="6"/>
  <c r="F141" i="6" s="1"/>
  <c r="E140" i="6"/>
  <c r="E138" i="6"/>
  <c r="F138" i="6" s="1"/>
  <c r="E137" i="6"/>
  <c r="F137" i="6" s="1"/>
  <c r="E136" i="6"/>
  <c r="F136" i="6" s="1"/>
  <c r="E135" i="6"/>
  <c r="E134" i="6"/>
  <c r="F134" i="6" s="1"/>
  <c r="E132" i="6"/>
  <c r="F132" i="6" s="1"/>
  <c r="E131" i="6"/>
  <c r="F131" i="6" s="1"/>
  <c r="E130" i="6"/>
  <c r="F130" i="6" s="1"/>
  <c r="E129" i="6"/>
  <c r="F129" i="6" s="1"/>
  <c r="E128" i="6"/>
  <c r="E126" i="6"/>
  <c r="F126" i="6" s="1"/>
  <c r="E125" i="6"/>
  <c r="F125" i="6" s="1"/>
  <c r="E124" i="6"/>
  <c r="F124" i="6" s="1"/>
  <c r="E123" i="6"/>
  <c r="E122" i="6"/>
  <c r="F122" i="6" s="1"/>
  <c r="E120" i="6"/>
  <c r="F120" i="6" s="1"/>
  <c r="E119" i="6"/>
  <c r="F119" i="6" s="1"/>
  <c r="E118" i="6"/>
  <c r="F118" i="6" s="1"/>
  <c r="E117" i="6"/>
  <c r="F117" i="6" s="1"/>
  <c r="E116" i="6"/>
  <c r="E114" i="6"/>
  <c r="F114" i="6" s="1"/>
  <c r="E113" i="6"/>
  <c r="F113" i="6" s="1"/>
  <c r="E112" i="6"/>
  <c r="F112" i="6" s="1"/>
  <c r="E111" i="6"/>
  <c r="E110" i="6"/>
  <c r="F110" i="6" s="1"/>
  <c r="E108" i="6"/>
  <c r="F108" i="6" s="1"/>
  <c r="E107" i="6"/>
  <c r="F107" i="6" s="1"/>
  <c r="E106" i="6"/>
  <c r="F106" i="6" s="1"/>
  <c r="E105" i="6"/>
  <c r="F105" i="6" s="1"/>
  <c r="E104" i="6"/>
  <c r="E102" i="6"/>
  <c r="F102" i="6" s="1"/>
  <c r="E101" i="6"/>
  <c r="F101" i="6" s="1"/>
  <c r="E100" i="6"/>
  <c r="F100" i="6" s="1"/>
  <c r="E99" i="6"/>
  <c r="E98" i="6"/>
  <c r="F98" i="6" s="1"/>
  <c r="E96" i="6"/>
  <c r="F96" i="6" s="1"/>
  <c r="E95" i="6"/>
  <c r="F95" i="6" s="1"/>
  <c r="E94" i="6"/>
  <c r="F94" i="6" s="1"/>
  <c r="E93" i="6"/>
  <c r="F93" i="6" s="1"/>
  <c r="E92" i="6"/>
  <c r="E90" i="6"/>
  <c r="F90" i="6" s="1"/>
  <c r="E89" i="6"/>
  <c r="F89" i="6" s="1"/>
  <c r="E88" i="6"/>
  <c r="F88" i="6" s="1"/>
  <c r="E87" i="6"/>
  <c r="E86" i="6"/>
  <c r="F86" i="6" s="1"/>
  <c r="E84" i="6"/>
  <c r="F84" i="6" s="1"/>
  <c r="E83" i="6"/>
  <c r="F83" i="6" s="1"/>
  <c r="E82" i="6"/>
  <c r="F82" i="6" s="1"/>
  <c r="E81" i="6"/>
  <c r="F81" i="6" s="1"/>
  <c r="E80" i="6"/>
  <c r="E78" i="6"/>
  <c r="F78" i="6" s="1"/>
  <c r="E77" i="6"/>
  <c r="F77" i="6" s="1"/>
  <c r="E76" i="6"/>
  <c r="F76" i="6" s="1"/>
  <c r="E75" i="6"/>
  <c r="E74" i="6"/>
  <c r="F74" i="6" s="1"/>
  <c r="E72" i="6"/>
  <c r="F72" i="6" s="1"/>
  <c r="E71" i="6"/>
  <c r="F71" i="6" s="1"/>
  <c r="E70" i="6"/>
  <c r="F70" i="6" s="1"/>
  <c r="E69" i="6"/>
  <c r="F69" i="6" s="1"/>
  <c r="E68" i="6"/>
  <c r="E66" i="6"/>
  <c r="F66" i="6" s="1"/>
  <c r="E65" i="6"/>
  <c r="F65" i="6" s="1"/>
  <c r="E64" i="6"/>
  <c r="F64" i="6" s="1"/>
  <c r="E63" i="6"/>
  <c r="E62" i="6"/>
  <c r="F62" i="6" s="1"/>
  <c r="E60" i="6"/>
  <c r="F60" i="6" s="1"/>
  <c r="E59" i="6"/>
  <c r="F59" i="6" s="1"/>
  <c r="E58" i="6"/>
  <c r="F58" i="6" s="1"/>
  <c r="E57" i="6"/>
  <c r="F57" i="6" s="1"/>
  <c r="E56" i="6"/>
  <c r="E54" i="6"/>
  <c r="F54" i="6" s="1"/>
  <c r="E53" i="6"/>
  <c r="F53" i="6" s="1"/>
  <c r="E52" i="6"/>
  <c r="F52" i="6" s="1"/>
  <c r="E51" i="6"/>
  <c r="E50" i="6"/>
  <c r="F50" i="6" s="1"/>
  <c r="E48" i="6"/>
  <c r="F48" i="6" s="1"/>
  <c r="E47" i="6"/>
  <c r="F47" i="6" s="1"/>
  <c r="E46" i="6"/>
  <c r="F46" i="6" s="1"/>
  <c r="E45" i="6"/>
  <c r="F45" i="6" s="1"/>
  <c r="E44" i="6"/>
  <c r="E42" i="6"/>
  <c r="F42" i="6" s="1"/>
  <c r="E41" i="6"/>
  <c r="F41" i="6" s="1"/>
  <c r="E40" i="6"/>
  <c r="F40" i="6" s="1"/>
  <c r="E39" i="6"/>
  <c r="E38" i="6"/>
  <c r="F38" i="6" s="1"/>
  <c r="E36" i="6"/>
  <c r="F36" i="6" s="1"/>
  <c r="E35" i="6"/>
  <c r="F35" i="6" s="1"/>
  <c r="E34" i="6"/>
  <c r="F34" i="6" s="1"/>
  <c r="E33" i="6"/>
  <c r="F33" i="6" s="1"/>
  <c r="E32" i="6"/>
  <c r="E30" i="6"/>
  <c r="F30" i="6" s="1"/>
  <c r="E29" i="6"/>
  <c r="F29" i="6" s="1"/>
  <c r="E28" i="6"/>
  <c r="F28" i="6" s="1"/>
  <c r="E27" i="6"/>
  <c r="E26" i="6"/>
  <c r="F26" i="6" s="1"/>
  <c r="E24" i="6"/>
  <c r="F24" i="6" s="1"/>
  <c r="E23" i="6"/>
  <c r="F23" i="6" s="1"/>
  <c r="E22" i="6"/>
  <c r="F22" i="6" s="1"/>
  <c r="E21" i="6"/>
  <c r="F21" i="6" s="1"/>
  <c r="E20" i="6"/>
  <c r="E18" i="6"/>
  <c r="F18" i="6" s="1"/>
  <c r="E17" i="6"/>
  <c r="F17" i="6" s="1"/>
  <c r="E16" i="6"/>
  <c r="F16" i="6" s="1"/>
  <c r="E15" i="6"/>
  <c r="E14" i="6"/>
  <c r="F14" i="6" s="1"/>
  <c r="F12" i="6"/>
  <c r="E11" i="6"/>
  <c r="F11" i="6" s="1"/>
  <c r="E10" i="6"/>
  <c r="F10" i="6" s="1"/>
  <c r="E9" i="6"/>
  <c r="F9" i="6" s="1"/>
  <c r="E8" i="6"/>
  <c r="E2" i="6"/>
  <c r="F2" i="6" s="1"/>
  <c r="C235" i="6"/>
  <c r="C229" i="6"/>
  <c r="C247" i="6"/>
  <c r="C241" i="6"/>
  <c r="C223" i="6"/>
  <c r="C217" i="6"/>
  <c r="C211" i="6"/>
  <c r="C205" i="6"/>
  <c r="C199" i="6"/>
  <c r="C193" i="6"/>
  <c r="C187" i="6"/>
  <c r="C181" i="6"/>
  <c r="C175" i="6"/>
  <c r="C169" i="6"/>
  <c r="C163" i="6"/>
  <c r="C157" i="6"/>
  <c r="C151" i="6"/>
  <c r="C145" i="6"/>
  <c r="C139" i="6"/>
  <c r="C133" i="6"/>
  <c r="C127" i="6"/>
  <c r="C121" i="6"/>
  <c r="C115" i="6"/>
  <c r="C109" i="6"/>
  <c r="C103" i="6"/>
  <c r="C97" i="6"/>
  <c r="C91" i="6"/>
  <c r="C85" i="6"/>
  <c r="C79" i="6"/>
  <c r="C73" i="6"/>
  <c r="C67" i="6"/>
  <c r="C61" i="6"/>
  <c r="C55" i="6"/>
  <c r="C49" i="6"/>
  <c r="C43" i="6"/>
  <c r="C37" i="6"/>
  <c r="C31" i="6"/>
  <c r="C25" i="6"/>
  <c r="C19" i="6"/>
  <c r="C13" i="6"/>
  <c r="C7" i="6"/>
  <c r="C14" i="1"/>
  <c r="E63" i="12" l="1"/>
  <c r="E15" i="12"/>
  <c r="E28" i="12"/>
  <c r="D76" i="12"/>
  <c r="E76" i="12" s="1"/>
  <c r="D89" i="12"/>
  <c r="E89" i="12" s="1"/>
  <c r="D42" i="12"/>
  <c r="E42" i="12" s="1"/>
  <c r="E92" i="8"/>
  <c r="F92" i="8" s="1"/>
  <c r="E73" i="8"/>
  <c r="F73" i="8" s="1"/>
  <c r="E110" i="8"/>
  <c r="F110" i="8" s="1"/>
  <c r="E207" i="8"/>
  <c r="F207" i="8" s="1"/>
  <c r="F68" i="8"/>
  <c r="F106" i="8"/>
  <c r="E37" i="8"/>
  <c r="F37" i="8" s="1"/>
  <c r="E86" i="8"/>
  <c r="F86" i="8" s="1"/>
  <c r="E98" i="8"/>
  <c r="F98" i="8" s="1"/>
  <c r="E226" i="8"/>
  <c r="F226" i="8" s="1"/>
  <c r="E13" i="8"/>
  <c r="F13" i="8" s="1"/>
  <c r="E61" i="8"/>
  <c r="F61" i="8" s="1"/>
  <c r="F81" i="8"/>
  <c r="F87" i="8"/>
  <c r="E116" i="8"/>
  <c r="F116" i="8" s="1"/>
  <c r="E134" i="8"/>
  <c r="F134" i="8" s="1"/>
  <c r="E146" i="8"/>
  <c r="F146" i="8" s="1"/>
  <c r="E183" i="8"/>
  <c r="F183" i="8" s="1"/>
  <c r="E122" i="8"/>
  <c r="F122" i="8" s="1"/>
  <c r="E189" i="8"/>
  <c r="F189" i="8" s="1"/>
  <c r="E238" i="8"/>
  <c r="F238" i="8" s="1"/>
  <c r="E25" i="8"/>
  <c r="F25" i="8" s="1"/>
  <c r="E49" i="8"/>
  <c r="F49" i="8" s="1"/>
  <c r="E159" i="8"/>
  <c r="F159" i="8" s="1"/>
  <c r="E171" i="8"/>
  <c r="F171" i="8" s="1"/>
  <c r="F184" i="8"/>
  <c r="E195" i="8"/>
  <c r="F195" i="8" s="1"/>
  <c r="E213" i="8"/>
  <c r="F213" i="8" s="1"/>
  <c r="F233" i="8"/>
  <c r="E250" i="8"/>
  <c r="F250" i="8" s="1"/>
  <c r="E7" i="8"/>
  <c r="F9" i="8"/>
  <c r="F20" i="8"/>
  <c r="F57" i="8"/>
  <c r="E128" i="8"/>
  <c r="F128" i="8" s="1"/>
  <c r="F141" i="8"/>
  <c r="F155" i="8"/>
  <c r="E219" i="8"/>
  <c r="F219" i="8" s="1"/>
  <c r="F214" i="8"/>
  <c r="E232" i="8"/>
  <c r="F232" i="8" s="1"/>
  <c r="F228" i="8"/>
  <c r="E244" i="8"/>
  <c r="F244" i="8" s="1"/>
  <c r="F239" i="8"/>
  <c r="E19" i="8"/>
  <c r="F19" i="8" s="1"/>
  <c r="F33" i="8"/>
  <c r="E67" i="8"/>
  <c r="F67" i="8" s="1"/>
  <c r="E104" i="8"/>
  <c r="F104" i="8" s="1"/>
  <c r="F117" i="8"/>
  <c r="F130" i="8"/>
  <c r="E165" i="8"/>
  <c r="F165" i="8" s="1"/>
  <c r="E201" i="8"/>
  <c r="F201" i="8" s="1"/>
  <c r="E55" i="8"/>
  <c r="F55" i="8" s="1"/>
  <c r="E153" i="8"/>
  <c r="E31" i="8"/>
  <c r="F31" i="8" s="1"/>
  <c r="F44" i="8"/>
  <c r="E43" i="8"/>
  <c r="F43" i="8" s="1"/>
  <c r="E80" i="8"/>
  <c r="E140" i="8"/>
  <c r="F140" i="8" s="1"/>
  <c r="E177" i="8"/>
  <c r="F177" i="8" s="1"/>
  <c r="E7" i="6"/>
  <c r="F7" i="6" s="1"/>
  <c r="E19" i="6"/>
  <c r="F19" i="6" s="1"/>
  <c r="F15" i="6"/>
  <c r="E25" i="6"/>
  <c r="F25" i="6" s="1"/>
  <c r="F20" i="6"/>
  <c r="E43" i="6"/>
  <c r="F43" i="6" s="1"/>
  <c r="F39" i="6"/>
  <c r="E49" i="6"/>
  <c r="F49" i="6" s="1"/>
  <c r="F44" i="6"/>
  <c r="E67" i="6"/>
  <c r="F67" i="6" s="1"/>
  <c r="F63" i="6"/>
  <c r="E73" i="6"/>
  <c r="F73" i="6" s="1"/>
  <c r="F68" i="6"/>
  <c r="E91" i="6"/>
  <c r="F91" i="6" s="1"/>
  <c r="F87" i="6"/>
  <c r="E97" i="6"/>
  <c r="F97" i="6" s="1"/>
  <c r="F92" i="6"/>
  <c r="E115" i="6"/>
  <c r="F115" i="6" s="1"/>
  <c r="F111" i="6"/>
  <c r="E121" i="6"/>
  <c r="F121" i="6" s="1"/>
  <c r="F116" i="6"/>
  <c r="E139" i="6"/>
  <c r="F139" i="6" s="1"/>
  <c r="F135" i="6"/>
  <c r="E145" i="6"/>
  <c r="F145" i="6" s="1"/>
  <c r="F140" i="6"/>
  <c r="E163" i="6"/>
  <c r="F163" i="6" s="1"/>
  <c r="F159" i="6"/>
  <c r="E169" i="6"/>
  <c r="F169" i="6" s="1"/>
  <c r="F164" i="6"/>
  <c r="E187" i="6"/>
  <c r="F187" i="6" s="1"/>
  <c r="F183" i="6"/>
  <c r="E193" i="6"/>
  <c r="F193" i="6" s="1"/>
  <c r="F188" i="6"/>
  <c r="E211" i="6"/>
  <c r="F211" i="6" s="1"/>
  <c r="F207" i="6"/>
  <c r="E217" i="6"/>
  <c r="F217" i="6" s="1"/>
  <c r="F212" i="6"/>
  <c r="E235" i="6"/>
  <c r="F235" i="6" s="1"/>
  <c r="F231" i="6"/>
  <c r="E241" i="6"/>
  <c r="F241" i="6" s="1"/>
  <c r="F236" i="6"/>
  <c r="E13" i="6"/>
  <c r="F13" i="6" s="1"/>
  <c r="E31" i="6"/>
  <c r="F31" i="6" s="1"/>
  <c r="E37" i="6"/>
  <c r="F37" i="6" s="1"/>
  <c r="E55" i="6"/>
  <c r="F55" i="6" s="1"/>
  <c r="E61" i="6"/>
  <c r="F61" i="6" s="1"/>
  <c r="E79" i="6"/>
  <c r="F79" i="6" s="1"/>
  <c r="E85" i="6"/>
  <c r="F85" i="6" s="1"/>
  <c r="E103" i="6"/>
  <c r="F103" i="6" s="1"/>
  <c r="E109" i="6"/>
  <c r="F109" i="6" s="1"/>
  <c r="E127" i="6"/>
  <c r="F127" i="6" s="1"/>
  <c r="E133" i="6"/>
  <c r="F133" i="6" s="1"/>
  <c r="E151" i="6"/>
  <c r="F151" i="6" s="1"/>
  <c r="E157" i="6"/>
  <c r="F157" i="6" s="1"/>
  <c r="E175" i="6"/>
  <c r="F175" i="6" s="1"/>
  <c r="E181" i="6"/>
  <c r="F181" i="6" s="1"/>
  <c r="E199" i="6"/>
  <c r="F199" i="6" s="1"/>
  <c r="E205" i="6"/>
  <c r="F205" i="6" s="1"/>
  <c r="E223" i="6"/>
  <c r="F223" i="6" s="1"/>
  <c r="E229" i="6"/>
  <c r="F229" i="6" s="1"/>
  <c r="E247" i="6"/>
  <c r="F27" i="6"/>
  <c r="F51" i="6"/>
  <c r="F75" i="6"/>
  <c r="F99" i="6"/>
  <c r="F123" i="6"/>
  <c r="F147" i="6"/>
  <c r="F171" i="6"/>
  <c r="F195" i="6"/>
  <c r="F219" i="6"/>
  <c r="F243" i="6"/>
  <c r="F8" i="6"/>
  <c r="F32" i="6"/>
  <c r="F56" i="6"/>
  <c r="F80" i="6"/>
  <c r="F104" i="6"/>
  <c r="F128" i="6"/>
  <c r="F152" i="6"/>
  <c r="F176" i="6"/>
  <c r="F200" i="6"/>
  <c r="F224" i="6"/>
  <c r="E11" i="1"/>
  <c r="F11" i="1" s="1"/>
  <c r="D90" i="12" l="1"/>
  <c r="E90" i="12" s="1"/>
  <c r="F80" i="8"/>
  <c r="F152" i="8"/>
  <c r="F153" i="8"/>
  <c r="F225" i="8"/>
  <c r="F7" i="8"/>
  <c r="F79" i="8"/>
  <c r="E251" i="8"/>
  <c r="F251" i="8" s="1"/>
  <c r="F247" i="6"/>
  <c r="E248" i="6"/>
  <c r="F248" i="6" s="1"/>
  <c r="D57" i="3"/>
  <c r="E57" i="3"/>
  <c r="E17" i="1" l="1"/>
  <c r="L12" i="1"/>
  <c r="J12" i="1"/>
  <c r="F57" i="3" l="1"/>
  <c r="C57" i="3"/>
  <c r="D83" i="3"/>
  <c r="D70" i="3"/>
  <c r="F70" i="3" s="1"/>
  <c r="E83" i="3"/>
  <c r="E70" i="3"/>
  <c r="D40" i="3"/>
  <c r="E40" i="3"/>
  <c r="C40" i="3"/>
  <c r="D27" i="3"/>
  <c r="E27" i="3"/>
  <c r="C27" i="3"/>
  <c r="C14" i="3"/>
  <c r="E247" i="1"/>
  <c r="F247" i="1" s="1"/>
  <c r="E246" i="1"/>
  <c r="F246" i="1" s="1"/>
  <c r="E245" i="1"/>
  <c r="F245" i="1" s="1"/>
  <c r="E244" i="1"/>
  <c r="F244" i="1" s="1"/>
  <c r="E243" i="1"/>
  <c r="F243" i="1" s="1"/>
  <c r="E241" i="1"/>
  <c r="F241" i="1" s="1"/>
  <c r="E240" i="1"/>
  <c r="F240" i="1" s="1"/>
  <c r="E239" i="1"/>
  <c r="F239" i="1" s="1"/>
  <c r="E238" i="1"/>
  <c r="F238" i="1" s="1"/>
  <c r="E237" i="1"/>
  <c r="F237" i="1" s="1"/>
  <c r="E235" i="1"/>
  <c r="F235" i="1" s="1"/>
  <c r="E234" i="1"/>
  <c r="F234" i="1" s="1"/>
  <c r="E233" i="1"/>
  <c r="F233" i="1" s="1"/>
  <c r="E232" i="1"/>
  <c r="F232" i="1" s="1"/>
  <c r="E231" i="1"/>
  <c r="F231" i="1" s="1"/>
  <c r="E229" i="1"/>
  <c r="F229" i="1" s="1"/>
  <c r="E228" i="1"/>
  <c r="F228" i="1" s="1"/>
  <c r="E227" i="1"/>
  <c r="F227" i="1" s="1"/>
  <c r="E226" i="1"/>
  <c r="F226" i="1" s="1"/>
  <c r="E225" i="1"/>
  <c r="F225" i="1" s="1"/>
  <c r="E223" i="1"/>
  <c r="F223" i="1" s="1"/>
  <c r="E222" i="1"/>
  <c r="F222" i="1" s="1"/>
  <c r="E221" i="1"/>
  <c r="F221" i="1" s="1"/>
  <c r="E220" i="1"/>
  <c r="F220" i="1" s="1"/>
  <c r="E219" i="1"/>
  <c r="F219" i="1" s="1"/>
  <c r="E217" i="1"/>
  <c r="F217" i="1" s="1"/>
  <c r="E216" i="1"/>
  <c r="F216" i="1" s="1"/>
  <c r="E215" i="1"/>
  <c r="F215" i="1" s="1"/>
  <c r="E214" i="1"/>
  <c r="F214" i="1" s="1"/>
  <c r="E213" i="1"/>
  <c r="F213" i="1" s="1"/>
  <c r="E211" i="1"/>
  <c r="F211" i="1" s="1"/>
  <c r="E210" i="1"/>
  <c r="F210" i="1" s="1"/>
  <c r="E209" i="1"/>
  <c r="F209" i="1" s="1"/>
  <c r="E208" i="1"/>
  <c r="F208" i="1" s="1"/>
  <c r="E207" i="1"/>
  <c r="F207" i="1" s="1"/>
  <c r="E205" i="1"/>
  <c r="F205" i="1" s="1"/>
  <c r="E204" i="1"/>
  <c r="F204" i="1" s="1"/>
  <c r="E203" i="1"/>
  <c r="F203" i="1" s="1"/>
  <c r="E202" i="1"/>
  <c r="F202" i="1" s="1"/>
  <c r="E201" i="1"/>
  <c r="F201" i="1" s="1"/>
  <c r="E199" i="1"/>
  <c r="F199" i="1" s="1"/>
  <c r="E198" i="1"/>
  <c r="F198" i="1" s="1"/>
  <c r="E197" i="1"/>
  <c r="F197" i="1" s="1"/>
  <c r="E196" i="1"/>
  <c r="F196" i="1" s="1"/>
  <c r="E195" i="1"/>
  <c r="F195" i="1" s="1"/>
  <c r="E193" i="1"/>
  <c r="F193" i="1" s="1"/>
  <c r="E192" i="1"/>
  <c r="F192" i="1" s="1"/>
  <c r="E191" i="1"/>
  <c r="F191" i="1" s="1"/>
  <c r="E190" i="1"/>
  <c r="F190" i="1" s="1"/>
  <c r="E189" i="1"/>
  <c r="F189" i="1" s="1"/>
  <c r="E187" i="1"/>
  <c r="F187" i="1" s="1"/>
  <c r="E186" i="1"/>
  <c r="F186" i="1" s="1"/>
  <c r="E185" i="1"/>
  <c r="F185" i="1" s="1"/>
  <c r="E184" i="1"/>
  <c r="F184" i="1" s="1"/>
  <c r="E183" i="1"/>
  <c r="F183" i="1" s="1"/>
  <c r="E181" i="1"/>
  <c r="F181" i="1" s="1"/>
  <c r="E180" i="1"/>
  <c r="F180" i="1" s="1"/>
  <c r="E179" i="1"/>
  <c r="F179" i="1" s="1"/>
  <c r="E178" i="1"/>
  <c r="F178" i="1" s="1"/>
  <c r="E177" i="1"/>
  <c r="F177" i="1" s="1"/>
  <c r="E175" i="1"/>
  <c r="F175" i="1" s="1"/>
  <c r="E174" i="1"/>
  <c r="F174" i="1" s="1"/>
  <c r="E173" i="1"/>
  <c r="F173" i="1" s="1"/>
  <c r="E172" i="1"/>
  <c r="F172" i="1" s="1"/>
  <c r="E171" i="1"/>
  <c r="F171" i="1" s="1"/>
  <c r="E169" i="1"/>
  <c r="F169" i="1" s="1"/>
  <c r="E168" i="1"/>
  <c r="F168" i="1" s="1"/>
  <c r="E167" i="1"/>
  <c r="F167" i="1" s="1"/>
  <c r="E166" i="1"/>
  <c r="F166" i="1" s="1"/>
  <c r="E165" i="1"/>
  <c r="F165" i="1" s="1"/>
  <c r="E163" i="1"/>
  <c r="F163" i="1" s="1"/>
  <c r="E162" i="1"/>
  <c r="F162" i="1" s="1"/>
  <c r="E161" i="1"/>
  <c r="F161" i="1" s="1"/>
  <c r="E160" i="1"/>
  <c r="F160" i="1" s="1"/>
  <c r="E159" i="1"/>
  <c r="F159" i="1" s="1"/>
  <c r="E157" i="1"/>
  <c r="F157" i="1" s="1"/>
  <c r="E156" i="1"/>
  <c r="F156" i="1" s="1"/>
  <c r="E155" i="1"/>
  <c r="F155" i="1" s="1"/>
  <c r="E154" i="1"/>
  <c r="F154" i="1" s="1"/>
  <c r="E153" i="1"/>
  <c r="F153" i="1" s="1"/>
  <c r="E151" i="1"/>
  <c r="F151" i="1" s="1"/>
  <c r="E150" i="1"/>
  <c r="F150" i="1" s="1"/>
  <c r="E149" i="1"/>
  <c r="F149" i="1" s="1"/>
  <c r="E148" i="1"/>
  <c r="F148" i="1" s="1"/>
  <c r="E147" i="1"/>
  <c r="F147" i="1" s="1"/>
  <c r="E145" i="1"/>
  <c r="F145" i="1" s="1"/>
  <c r="E144" i="1"/>
  <c r="F144" i="1" s="1"/>
  <c r="E143" i="1"/>
  <c r="F143" i="1" s="1"/>
  <c r="E142" i="1"/>
  <c r="F142" i="1" s="1"/>
  <c r="E141" i="1"/>
  <c r="F141" i="1" s="1"/>
  <c r="E139" i="1"/>
  <c r="F139" i="1" s="1"/>
  <c r="E138" i="1"/>
  <c r="F138" i="1" s="1"/>
  <c r="E137" i="1"/>
  <c r="F137" i="1" s="1"/>
  <c r="E136" i="1"/>
  <c r="F136" i="1" s="1"/>
  <c r="E135" i="1"/>
  <c r="F135" i="1" s="1"/>
  <c r="E133" i="1"/>
  <c r="F133" i="1" s="1"/>
  <c r="E132" i="1"/>
  <c r="F132" i="1" s="1"/>
  <c r="E131" i="1"/>
  <c r="F131" i="1" s="1"/>
  <c r="E130" i="1"/>
  <c r="F130" i="1" s="1"/>
  <c r="E129" i="1"/>
  <c r="F129" i="1" s="1"/>
  <c r="E127" i="1"/>
  <c r="F127" i="1" s="1"/>
  <c r="E126" i="1"/>
  <c r="F126" i="1" s="1"/>
  <c r="E125" i="1"/>
  <c r="F125" i="1" s="1"/>
  <c r="E124" i="1"/>
  <c r="F124" i="1" s="1"/>
  <c r="E123" i="1"/>
  <c r="F123" i="1" s="1"/>
  <c r="E121" i="1"/>
  <c r="F121" i="1" s="1"/>
  <c r="E120" i="1"/>
  <c r="F120" i="1" s="1"/>
  <c r="E119" i="1"/>
  <c r="F119" i="1" s="1"/>
  <c r="E118" i="1"/>
  <c r="F118" i="1" s="1"/>
  <c r="E117" i="1"/>
  <c r="F117" i="1" s="1"/>
  <c r="E115" i="1"/>
  <c r="F115" i="1" s="1"/>
  <c r="E114" i="1"/>
  <c r="F114" i="1" s="1"/>
  <c r="E113" i="1"/>
  <c r="F113" i="1" s="1"/>
  <c r="E112" i="1"/>
  <c r="F112" i="1" s="1"/>
  <c r="E111" i="1"/>
  <c r="F111" i="1" s="1"/>
  <c r="E109" i="1"/>
  <c r="F109" i="1" s="1"/>
  <c r="E108" i="1"/>
  <c r="F108" i="1" s="1"/>
  <c r="E107" i="1"/>
  <c r="F107" i="1" s="1"/>
  <c r="E106" i="1"/>
  <c r="F106" i="1" s="1"/>
  <c r="E105" i="1"/>
  <c r="F105" i="1" s="1"/>
  <c r="E103" i="1"/>
  <c r="F103" i="1" s="1"/>
  <c r="E102" i="1"/>
  <c r="F102" i="1" s="1"/>
  <c r="E101" i="1"/>
  <c r="F101" i="1" s="1"/>
  <c r="E100" i="1"/>
  <c r="F100" i="1" s="1"/>
  <c r="E99" i="1"/>
  <c r="F99" i="1" s="1"/>
  <c r="E97" i="1"/>
  <c r="F97" i="1" s="1"/>
  <c r="E96" i="1"/>
  <c r="F96" i="1" s="1"/>
  <c r="E95" i="1"/>
  <c r="F95" i="1" s="1"/>
  <c r="E94" i="1"/>
  <c r="F94" i="1" s="1"/>
  <c r="E93" i="1"/>
  <c r="F93" i="1" s="1"/>
  <c r="E91" i="1"/>
  <c r="F91" i="1" s="1"/>
  <c r="E90" i="1"/>
  <c r="F90" i="1" s="1"/>
  <c r="E89" i="1"/>
  <c r="F89" i="1" s="1"/>
  <c r="E88" i="1"/>
  <c r="F88" i="1" s="1"/>
  <c r="E87" i="1"/>
  <c r="F87" i="1" s="1"/>
  <c r="E85" i="1"/>
  <c r="F85" i="1" s="1"/>
  <c r="E84" i="1"/>
  <c r="F84" i="1" s="1"/>
  <c r="E83" i="1"/>
  <c r="F83" i="1" s="1"/>
  <c r="E82" i="1"/>
  <c r="F82" i="1" s="1"/>
  <c r="E81" i="1"/>
  <c r="F81" i="1" s="1"/>
  <c r="E79" i="1"/>
  <c r="F79" i="1" s="1"/>
  <c r="E78" i="1"/>
  <c r="F78" i="1" s="1"/>
  <c r="E77" i="1"/>
  <c r="F77" i="1" s="1"/>
  <c r="E76" i="1"/>
  <c r="F76" i="1" s="1"/>
  <c r="E75" i="1"/>
  <c r="F75" i="1" s="1"/>
  <c r="E73" i="1"/>
  <c r="F73" i="1" s="1"/>
  <c r="E72" i="1"/>
  <c r="F72" i="1" s="1"/>
  <c r="E71" i="1"/>
  <c r="F71" i="1" s="1"/>
  <c r="E70" i="1"/>
  <c r="F70" i="1" s="1"/>
  <c r="E69" i="1"/>
  <c r="F69" i="1" s="1"/>
  <c r="E67" i="1"/>
  <c r="F67" i="1" s="1"/>
  <c r="E66" i="1"/>
  <c r="F66" i="1" s="1"/>
  <c r="E65" i="1"/>
  <c r="F65" i="1" s="1"/>
  <c r="E64" i="1"/>
  <c r="F64" i="1" s="1"/>
  <c r="E63" i="1"/>
  <c r="F63" i="1" s="1"/>
  <c r="E61" i="1"/>
  <c r="F61" i="1" s="1"/>
  <c r="E60" i="1"/>
  <c r="F60" i="1" s="1"/>
  <c r="E59" i="1"/>
  <c r="F59" i="1" s="1"/>
  <c r="E58" i="1"/>
  <c r="F58" i="1" s="1"/>
  <c r="E57" i="1"/>
  <c r="F57" i="1" s="1"/>
  <c r="E55" i="1"/>
  <c r="F55" i="1" s="1"/>
  <c r="E54" i="1"/>
  <c r="F54" i="1" s="1"/>
  <c r="E53" i="1"/>
  <c r="F53" i="1" s="1"/>
  <c r="E52" i="1"/>
  <c r="F52" i="1" s="1"/>
  <c r="E51" i="1"/>
  <c r="F51" i="1" s="1"/>
  <c r="E49" i="1"/>
  <c r="F49" i="1" s="1"/>
  <c r="E48" i="1"/>
  <c r="F48" i="1" s="1"/>
  <c r="E47" i="1"/>
  <c r="F47" i="1" s="1"/>
  <c r="E46" i="1"/>
  <c r="F46" i="1" s="1"/>
  <c r="E45" i="1"/>
  <c r="F45" i="1" s="1"/>
  <c r="E43" i="1"/>
  <c r="F43" i="1" s="1"/>
  <c r="E42" i="1"/>
  <c r="F42" i="1" s="1"/>
  <c r="E41" i="1"/>
  <c r="F41" i="1" s="1"/>
  <c r="E40" i="1"/>
  <c r="F40" i="1" s="1"/>
  <c r="E39" i="1"/>
  <c r="F39" i="1" s="1"/>
  <c r="E37" i="1"/>
  <c r="F37" i="1" s="1"/>
  <c r="E36" i="1"/>
  <c r="F36" i="1" s="1"/>
  <c r="E35" i="1"/>
  <c r="F35" i="1" s="1"/>
  <c r="E34" i="1"/>
  <c r="F34" i="1" s="1"/>
  <c r="E33" i="1"/>
  <c r="F33" i="1" s="1"/>
  <c r="E31" i="1"/>
  <c r="F31" i="1" s="1"/>
  <c r="E30" i="1"/>
  <c r="F30" i="1" s="1"/>
  <c r="E29" i="1"/>
  <c r="F29" i="1" s="1"/>
  <c r="E28" i="1"/>
  <c r="F28" i="1" s="1"/>
  <c r="E27" i="1"/>
  <c r="F27" i="1" s="1"/>
  <c r="E25" i="1"/>
  <c r="F25" i="1" s="1"/>
  <c r="E24" i="1"/>
  <c r="F24" i="1" s="1"/>
  <c r="E23" i="1"/>
  <c r="F23" i="1" s="1"/>
  <c r="E22" i="1"/>
  <c r="F22" i="1" s="1"/>
  <c r="E21" i="1"/>
  <c r="F21" i="1" s="1"/>
  <c r="E19" i="1"/>
  <c r="F19" i="1" s="1"/>
  <c r="E18" i="1"/>
  <c r="F18" i="1" s="1"/>
  <c r="F17" i="1"/>
  <c r="E16" i="1"/>
  <c r="F16" i="1" s="1"/>
  <c r="E15" i="1"/>
  <c r="F15" i="1" s="1"/>
  <c r="E13" i="1"/>
  <c r="F13" i="1" s="1"/>
  <c r="E12" i="1"/>
  <c r="F12" i="1" s="1"/>
  <c r="E10" i="1"/>
  <c r="F10" i="1" s="1"/>
  <c r="E9" i="1"/>
  <c r="F9" i="1" s="1"/>
  <c r="E4" i="1"/>
  <c r="F4" i="1" l="1"/>
  <c r="C58" i="3"/>
  <c r="F27" i="3"/>
  <c r="F83" i="3"/>
  <c r="F40" i="3"/>
  <c r="E7" i="1"/>
  <c r="F7" i="1" s="1"/>
  <c r="F5" i="1"/>
  <c r="C60" i="3" l="1"/>
  <c r="C59" i="3"/>
  <c r="C61" i="3" l="1"/>
  <c r="E6" i="1"/>
  <c r="F6" i="1" l="1"/>
  <c r="E8" i="1"/>
  <c r="C62" i="3"/>
  <c r="E92" i="1"/>
  <c r="F92" i="1" s="1"/>
  <c r="E128" i="1"/>
  <c r="F128" i="1" s="1"/>
  <c r="E152" i="1"/>
  <c r="F152" i="1" s="1"/>
  <c r="E176" i="1"/>
  <c r="F176" i="1" s="1"/>
  <c r="E224" i="1"/>
  <c r="F224" i="1" s="1"/>
  <c r="E230" i="1"/>
  <c r="F230" i="1" s="1"/>
  <c r="E44" i="1"/>
  <c r="F44" i="1" s="1"/>
  <c r="E68" i="1"/>
  <c r="F68" i="1" s="1"/>
  <c r="E116" i="1"/>
  <c r="F116" i="1" s="1"/>
  <c r="E158" i="1"/>
  <c r="F158" i="1" s="1"/>
  <c r="E26" i="1"/>
  <c r="F26" i="1" s="1"/>
  <c r="E50" i="1"/>
  <c r="F50" i="1" s="1"/>
  <c r="E56" i="1"/>
  <c r="F56" i="1" s="1"/>
  <c r="E74" i="1"/>
  <c r="F74" i="1" s="1"/>
  <c r="E98" i="1"/>
  <c r="F98" i="1" s="1"/>
  <c r="E242" i="1"/>
  <c r="F242" i="1" s="1"/>
  <c r="E14" i="1"/>
  <c r="F14" i="1" s="1"/>
  <c r="E38" i="1"/>
  <c r="F38" i="1" s="1"/>
  <c r="E62" i="1"/>
  <c r="F62" i="1" s="1"/>
  <c r="E20" i="1"/>
  <c r="F20" i="1" s="1"/>
  <c r="E110" i="1"/>
  <c r="F110" i="1" s="1"/>
  <c r="E134" i="1"/>
  <c r="F134" i="1" s="1"/>
  <c r="E182" i="1"/>
  <c r="F182" i="1" s="1"/>
  <c r="E188" i="1"/>
  <c r="F188" i="1" s="1"/>
  <c r="E206" i="1"/>
  <c r="F206" i="1" s="1"/>
  <c r="E80" i="1"/>
  <c r="F80" i="1" s="1"/>
  <c r="E122" i="1"/>
  <c r="F122" i="1" s="1"/>
  <c r="E140" i="1"/>
  <c r="F140" i="1" s="1"/>
  <c r="E146" i="1"/>
  <c r="F146" i="1" s="1"/>
  <c r="E164" i="1"/>
  <c r="F164" i="1" s="1"/>
  <c r="E170" i="1"/>
  <c r="F170" i="1" s="1"/>
  <c r="E212" i="1"/>
  <c r="F212" i="1" s="1"/>
  <c r="E236" i="1"/>
  <c r="F236" i="1" s="1"/>
  <c r="E86" i="1"/>
  <c r="F86" i="1" s="1"/>
  <c r="E104" i="1"/>
  <c r="F104" i="1" s="1"/>
  <c r="E194" i="1"/>
  <c r="F194" i="1" s="1"/>
  <c r="E200" i="1"/>
  <c r="F200" i="1" s="1"/>
  <c r="E218" i="1"/>
  <c r="F218" i="1" s="1"/>
  <c r="E248" i="1"/>
  <c r="F248" i="1" s="1"/>
  <c r="E32" i="1"/>
  <c r="F32" i="1" s="1"/>
  <c r="C242" i="1"/>
  <c r="C236" i="1"/>
  <c r="C230" i="1"/>
  <c r="C224" i="1"/>
  <c r="C218" i="1"/>
  <c r="C212" i="1"/>
  <c r="C206" i="1"/>
  <c r="C200" i="1"/>
  <c r="C194" i="1"/>
  <c r="C188" i="1"/>
  <c r="C182" i="1"/>
  <c r="C176" i="1"/>
  <c r="C170" i="1"/>
  <c r="C164" i="1"/>
  <c r="C158" i="1"/>
  <c r="C152" i="1"/>
  <c r="C146" i="1"/>
  <c r="C140" i="1"/>
  <c r="C134" i="1"/>
  <c r="C128" i="1"/>
  <c r="C122" i="1"/>
  <c r="C116" i="1"/>
  <c r="C110" i="1"/>
  <c r="C104" i="1"/>
  <c r="C98" i="1"/>
  <c r="C92" i="1"/>
  <c r="C86" i="1"/>
  <c r="C80" i="1"/>
  <c r="C74" i="1"/>
  <c r="C68" i="1"/>
  <c r="C62" i="1"/>
  <c r="C56" i="1"/>
  <c r="C50" i="1"/>
  <c r="C44" i="1"/>
  <c r="C38" i="1"/>
  <c r="C32" i="1"/>
  <c r="C26" i="1"/>
  <c r="C20" i="1"/>
  <c r="F8" i="1"/>
  <c r="C63" i="3" l="1"/>
  <c r="C64" i="3"/>
  <c r="E249" i="1"/>
  <c r="C65" i="3" l="1"/>
  <c r="E252" i="1"/>
  <c r="F249" i="1"/>
  <c r="C66" i="3" l="1"/>
  <c r="C67" i="3" l="1"/>
  <c r="C68" i="3" l="1"/>
  <c r="C69" i="3" s="1"/>
  <c r="C70" i="3" l="1"/>
  <c r="C72" i="3" l="1"/>
  <c r="C71" i="3"/>
  <c r="C73" i="3" l="1"/>
  <c r="C74" i="3"/>
  <c r="C75" i="3" s="1"/>
  <c r="C76" i="3" l="1"/>
  <c r="C77" i="3" s="1"/>
  <c r="C78" i="3" s="1"/>
  <c r="C79" i="3" s="1"/>
  <c r="C80" i="3" s="1"/>
  <c r="C81" i="3" s="1"/>
  <c r="C82" i="3" l="1"/>
  <c r="C83" i="3" s="1"/>
</calcChain>
</file>

<file path=xl/sharedStrings.xml><?xml version="1.0" encoding="utf-8"?>
<sst xmlns="http://schemas.openxmlformats.org/spreadsheetml/2006/main" count="3169" uniqueCount="116">
  <si>
    <t>BI Stats Management Usage</t>
  </si>
  <si>
    <t>Cal. year / month</t>
  </si>
  <si>
    <t>HR Position level</t>
  </si>
  <si>
    <t>Management Levels 00 - 04</t>
  </si>
  <si>
    <t>JUN 2012</t>
  </si>
  <si>
    <t>01</t>
  </si>
  <si>
    <t>02</t>
  </si>
  <si>
    <t>03</t>
  </si>
  <si>
    <t>04</t>
  </si>
  <si>
    <t>Result</t>
  </si>
  <si>
    <t>JUL 2012</t>
  </si>
  <si>
    <t>AUG 2012</t>
  </si>
  <si>
    <t>SEP 2012</t>
  </si>
  <si>
    <t>OCT 2012</t>
  </si>
  <si>
    <t>NOV 2012</t>
  </si>
  <si>
    <t>00</t>
  </si>
  <si>
    <t>DEC 2012</t>
  </si>
  <si>
    <t>JAN 2013</t>
  </si>
  <si>
    <t>FEB 2013</t>
  </si>
  <si>
    <t>MAR 2013</t>
  </si>
  <si>
    <t>APR 2013</t>
  </si>
  <si>
    <t>MAY 2013</t>
  </si>
  <si>
    <t>JUN 2013</t>
  </si>
  <si>
    <t>JUL 2013</t>
  </si>
  <si>
    <t>AUG 2013</t>
  </si>
  <si>
    <t>SEP 2013</t>
  </si>
  <si>
    <t>OCT 2013</t>
  </si>
  <si>
    <t>NOV 2013</t>
  </si>
  <si>
    <t>DEC 2013</t>
  </si>
  <si>
    <t>JAN 2014</t>
  </si>
  <si>
    <t>FEB 2014</t>
  </si>
  <si>
    <t>MAR 2014</t>
  </si>
  <si>
    <t>APR 2014</t>
  </si>
  <si>
    <t>MAY 2014</t>
  </si>
  <si>
    <t>JUN 2014</t>
  </si>
  <si>
    <t>JUL 2014</t>
  </si>
  <si>
    <t>AUG 2014</t>
  </si>
  <si>
    <t>SEP 2014</t>
  </si>
  <si>
    <t>OCT 2014</t>
  </si>
  <si>
    <t>NOV 2014</t>
  </si>
  <si>
    <t>DEC 2014</t>
  </si>
  <si>
    <t>JAN 2015</t>
  </si>
  <si>
    <t>FEB 2015</t>
  </si>
  <si>
    <t>MAR 2015</t>
  </si>
  <si>
    <t>APR 2015</t>
  </si>
  <si>
    <t>MAY 2015</t>
  </si>
  <si>
    <t>JUN 2015</t>
  </si>
  <si>
    <t>JAN 2016</t>
  </si>
  <si>
    <t>FEB 2016</t>
  </si>
  <si>
    <t>MAR 2016</t>
  </si>
  <si>
    <t>APR 2016</t>
  </si>
  <si>
    <t>Overall Result</t>
  </si>
  <si>
    <t>% Usage</t>
  </si>
  <si>
    <t>Number of times logged onto BI</t>
  </si>
  <si>
    <t>2014</t>
  </si>
  <si>
    <t>2013</t>
  </si>
  <si>
    <t>Managerial Level</t>
  </si>
  <si>
    <t>x5</t>
  </si>
  <si>
    <t>X0</t>
  </si>
  <si>
    <t>2015</t>
  </si>
  <si>
    <t>Benchmark logins into SAP Business Intelligence</t>
  </si>
  <si>
    <t>Number of employees</t>
  </si>
  <si>
    <t>Benchmark logins per month</t>
  </si>
  <si>
    <t>X4</t>
  </si>
  <si>
    <t>X8</t>
  </si>
  <si>
    <t>0 City Manager</t>
  </si>
  <si>
    <t>1 Executive Dir</t>
  </si>
  <si>
    <t>2 Directors</t>
  </si>
  <si>
    <t>4 Heads</t>
  </si>
  <si>
    <t>3 Managers</t>
  </si>
  <si>
    <t>Jul  2012 - 1 June 2013</t>
  </si>
  <si>
    <t xml:space="preserve">Benchmark logins per month </t>
  </si>
  <si>
    <t>Organizational Unit</t>
  </si>
  <si>
    <t>City Manager</t>
  </si>
  <si>
    <t>Community Services</t>
  </si>
  <si>
    <t>City Health</t>
  </si>
  <si>
    <t>Finance</t>
  </si>
  <si>
    <t>Transport for Cape Town</t>
  </si>
  <si>
    <t>Utility Services</t>
  </si>
  <si>
    <t>Energy, Environmental &amp; Spatial Planning</t>
  </si>
  <si>
    <t>Safety and Security</t>
  </si>
  <si>
    <t>Tourism, Events &amp; Economic Development</t>
  </si>
  <si>
    <t>Social Develpmnt &amp; Early Childhd Develop</t>
  </si>
  <si>
    <t>Office of City Manager</t>
  </si>
  <si>
    <t>Corporate Services and Compliance</t>
  </si>
  <si>
    <t>Human Settlements</t>
  </si>
  <si>
    <t>July 2013 - June 2014</t>
  </si>
  <si>
    <t>July 2014 - June 2015</t>
  </si>
  <si>
    <t>1`</t>
  </si>
  <si>
    <t>Multiple Logons</t>
  </si>
  <si>
    <t>Distinct logons</t>
  </si>
  <si>
    <t>Benchmark loggings</t>
  </si>
  <si>
    <t>Multiple logons</t>
  </si>
  <si>
    <t>Benchmark</t>
  </si>
  <si>
    <t>Distinct Logons</t>
  </si>
  <si>
    <t>Management Levels 0-4</t>
  </si>
  <si>
    <t>BI Stats Management Usage &gt; lev 4</t>
  </si>
  <si>
    <t>Total num users &gt; level4</t>
  </si>
  <si>
    <t>Mulitiple Logons</t>
  </si>
  <si>
    <t>Total of 3750 BI Users</t>
  </si>
  <si>
    <t>Less 913 Level 0-4</t>
  </si>
  <si>
    <t>Total users 2587</t>
  </si>
  <si>
    <t>JUL 2015</t>
  </si>
  <si>
    <t>AUG 2015</t>
  </si>
  <si>
    <t>SEP 2015</t>
  </si>
  <si>
    <t>OCT 2015</t>
  </si>
  <si>
    <t>MAY 2016</t>
  </si>
  <si>
    <t>JUN 2016</t>
  </si>
  <si>
    <t>823</t>
  </si>
  <si>
    <t>2013/14</t>
  </si>
  <si>
    <t>2014/15</t>
  </si>
  <si>
    <t>2015/16</t>
  </si>
  <si>
    <t>2012/13</t>
  </si>
  <si>
    <t>NOV 2015</t>
  </si>
  <si>
    <t>DEC 2015</t>
  </si>
  <si>
    <t>Differences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</si>
</sst>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;\-#,##0;#,##0;@"/>
    <numFmt numFmtId="165" formatCode="#,##0.0;\-#,##0.0;#,##0.0;@"/>
  </numFmts>
  <fonts count="27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1F497D"/>
      <name val="Calibri"/>
      <family val="2"/>
    </font>
    <font>
      <sz val="10"/>
      <color theme="1"/>
      <name val="Arial Unicode MS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8"/>
      <color theme="1"/>
      <name val="Arial"/>
      <family val="2"/>
    </font>
  </fonts>
  <fills count="4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rgb="FFC6C4C4"/>
        <bgColor indexed="64"/>
      </patternFill>
    </fill>
    <fill>
      <patternFill patternType="solid">
        <fgColor rgb="FFE9EEF4"/>
        <bgColor indexed="64"/>
      </patternFill>
    </fill>
    <fill>
      <patternFill patternType="solid">
        <fgColor rgb="FFFFF843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B7CFE8"/>
        <bgColor indexed="64"/>
      </patternFill>
    </fill>
    <fill>
      <patternFill patternType="solid">
        <fgColor rgb="FFC3D6EB"/>
        <bgColor indexed="64"/>
      </patternFill>
    </fill>
    <fill>
      <patternFill patternType="solid">
        <fgColor rgb="FF92D050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rgb="FFAEAEAE"/>
      </left>
      <right style="medium">
        <color rgb="FFAEAEAE"/>
      </right>
      <top style="medium">
        <color rgb="FFAEAEAE"/>
      </top>
      <bottom style="medium">
        <color rgb="FFAEAEAE"/>
      </bottom>
      <diagonal/>
    </border>
    <border>
      <left style="medium">
        <color rgb="FFAEAEAE"/>
      </left>
      <right/>
      <top style="medium">
        <color rgb="FFAEAEAE"/>
      </top>
      <bottom style="medium">
        <color rgb="FFAEAEAE"/>
      </bottom>
      <diagonal/>
    </border>
    <border>
      <left/>
      <right style="medium">
        <color rgb="FFAEAEAE"/>
      </right>
      <top style="medium">
        <color rgb="FFAEAEAE"/>
      </top>
      <bottom style="medium">
        <color rgb="FFAEAEAE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AEAEAE"/>
      </left>
      <right style="medium">
        <color rgb="FFAEAEAE"/>
      </right>
      <top style="medium">
        <color rgb="FFAEAEAE"/>
      </top>
      <bottom/>
      <diagonal/>
    </border>
    <border>
      <left style="medium">
        <color rgb="FFAEAEAE"/>
      </left>
      <right style="medium">
        <color rgb="FFAEAEAE"/>
      </right>
      <top/>
      <bottom/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53">
    <xf numFmtId="0" fontId="0" fillId="0" borderId="0" xfId="0"/>
    <xf numFmtId="49" fontId="18" fillId="33" borderId="0" xfId="0" applyNumberFormat="1" applyFont="1" applyFill="1" applyAlignment="1">
      <alignment wrapText="1"/>
    </xf>
    <xf numFmtId="49" fontId="19" fillId="34" borderId="10" xfId="0" applyNumberFormat="1" applyFont="1" applyFill="1" applyBorder="1" applyAlignment="1">
      <alignment horizontal="left" vertical="center" wrapText="1"/>
    </xf>
    <xf numFmtId="164" fontId="19" fillId="33" borderId="10" xfId="0" applyNumberFormat="1" applyFont="1" applyFill="1" applyBorder="1" applyAlignment="1">
      <alignment horizontal="right" vertical="center" wrapText="1"/>
    </xf>
    <xf numFmtId="164" fontId="19" fillId="35" borderId="10" xfId="0" applyNumberFormat="1" applyFont="1" applyFill="1" applyBorder="1" applyAlignment="1">
      <alignment horizontal="right" vertical="center" wrapText="1"/>
    </xf>
    <xf numFmtId="49" fontId="19" fillId="36" borderId="10" xfId="0" applyNumberFormat="1" applyFont="1" applyFill="1" applyBorder="1" applyAlignment="1">
      <alignment horizontal="left" vertical="center" wrapText="1"/>
    </xf>
    <xf numFmtId="164" fontId="19" fillId="36" borderId="10" xfId="0" applyNumberFormat="1" applyFont="1" applyFill="1" applyBorder="1" applyAlignment="1">
      <alignment horizontal="right" vertical="center" wrapText="1"/>
    </xf>
    <xf numFmtId="9" fontId="0" fillId="0" borderId="0" xfId="0" applyNumberFormat="1"/>
    <xf numFmtId="9" fontId="19" fillId="33" borderId="10" xfId="1" applyFont="1" applyFill="1" applyBorder="1" applyAlignment="1">
      <alignment horizontal="right" vertical="center" wrapText="1"/>
    </xf>
    <xf numFmtId="9" fontId="19" fillId="38" borderId="10" xfId="1" applyFont="1" applyFill="1" applyBorder="1" applyAlignment="1">
      <alignment horizontal="right" vertical="center" wrapText="1"/>
    </xf>
    <xf numFmtId="9" fontId="0" fillId="0" borderId="0" xfId="1" applyFont="1"/>
    <xf numFmtId="0" fontId="0" fillId="0" borderId="0" xfId="0" applyFill="1" applyBorder="1"/>
    <xf numFmtId="0" fontId="20" fillId="0" borderId="0" xfId="0" applyFont="1" applyFill="1" applyBorder="1" applyAlignment="1">
      <alignment vertical="center" wrapText="1"/>
    </xf>
    <xf numFmtId="0" fontId="21" fillId="0" borderId="0" xfId="0" applyFont="1" applyFill="1" applyBorder="1" applyAlignment="1">
      <alignment horizontal="justify" vertical="center" wrapText="1"/>
    </xf>
    <xf numFmtId="0" fontId="21" fillId="0" borderId="0" xfId="0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center" vertical="center" wrapText="1"/>
    </xf>
    <xf numFmtId="0" fontId="21" fillId="38" borderId="0" xfId="0" applyFont="1" applyFill="1" applyBorder="1" applyAlignment="1">
      <alignment horizontal="justify" vertical="center" wrapText="1"/>
    </xf>
    <xf numFmtId="0" fontId="23" fillId="0" borderId="0" xfId="0" applyFont="1" applyAlignment="1">
      <alignment wrapText="1"/>
    </xf>
    <xf numFmtId="49" fontId="19" fillId="39" borderId="10" xfId="0" applyNumberFormat="1" applyFont="1" applyFill="1" applyBorder="1" applyAlignment="1">
      <alignment horizontal="left" vertical="center" wrapText="1"/>
    </xf>
    <xf numFmtId="49" fontId="19" fillId="40" borderId="10" xfId="0" applyNumberFormat="1" applyFont="1" applyFill="1" applyBorder="1" applyAlignment="1">
      <alignment horizontal="left" vertical="center" wrapText="1" indent="1"/>
    </xf>
    <xf numFmtId="49" fontId="19" fillId="36" borderId="12" xfId="0" applyNumberFormat="1" applyFont="1" applyFill="1" applyBorder="1" applyAlignment="1">
      <alignment horizontal="left" vertical="center" wrapText="1"/>
    </xf>
    <xf numFmtId="49" fontId="19" fillId="41" borderId="10" xfId="0" applyNumberFormat="1" applyFont="1" applyFill="1" applyBorder="1" applyAlignment="1">
      <alignment horizontal="left" vertical="center" wrapText="1"/>
    </xf>
    <xf numFmtId="0" fontId="0" fillId="0" borderId="0" xfId="0" applyFill="1"/>
    <xf numFmtId="0" fontId="25" fillId="37" borderId="14" xfId="0" applyFont="1" applyFill="1" applyBorder="1" applyAlignment="1">
      <alignment horizontal="left" vertical="center" wrapText="1"/>
    </xf>
    <xf numFmtId="0" fontId="25" fillId="37" borderId="15" xfId="0" applyFont="1" applyFill="1" applyBorder="1" applyAlignment="1">
      <alignment horizontal="left" vertical="center" wrapText="1"/>
    </xf>
    <xf numFmtId="0" fontId="25" fillId="0" borderId="14" xfId="0" applyFont="1" applyBorder="1" applyAlignment="1">
      <alignment horizontal="justify" vertical="center" wrapText="1"/>
    </xf>
    <xf numFmtId="0" fontId="25" fillId="0" borderId="15" xfId="0" applyFont="1" applyBorder="1" applyAlignment="1">
      <alignment horizontal="center" vertical="center" wrapText="1"/>
    </xf>
    <xf numFmtId="165" fontId="19" fillId="33" borderId="10" xfId="0" applyNumberFormat="1" applyFont="1" applyFill="1" applyBorder="1" applyAlignment="1">
      <alignment horizontal="right" vertical="center" wrapText="1"/>
    </xf>
    <xf numFmtId="165" fontId="19" fillId="35" borderId="10" xfId="0" applyNumberFormat="1" applyFont="1" applyFill="1" applyBorder="1" applyAlignment="1">
      <alignment horizontal="right" vertical="center" wrapText="1"/>
    </xf>
    <xf numFmtId="164" fontId="19" fillId="33" borderId="11" xfId="0" applyNumberFormat="1" applyFont="1" applyFill="1" applyBorder="1" applyAlignment="1">
      <alignment horizontal="right" vertical="center" wrapText="1"/>
    </xf>
    <xf numFmtId="164" fontId="19" fillId="35" borderId="11" xfId="0" applyNumberFormat="1" applyFont="1" applyFill="1" applyBorder="1" applyAlignment="1">
      <alignment horizontal="right" vertical="center" wrapText="1"/>
    </xf>
    <xf numFmtId="49" fontId="19" fillId="34" borderId="19" xfId="0" applyNumberFormat="1" applyFont="1" applyFill="1" applyBorder="1" applyAlignment="1">
      <alignment horizontal="left" vertical="center" wrapText="1"/>
    </xf>
    <xf numFmtId="9" fontId="0" fillId="0" borderId="18" xfId="1" applyFont="1" applyBorder="1"/>
    <xf numFmtId="9" fontId="26" fillId="0" borderId="18" xfId="1" applyFont="1" applyBorder="1"/>
    <xf numFmtId="9" fontId="26" fillId="38" borderId="18" xfId="1" applyFont="1" applyFill="1" applyBorder="1"/>
    <xf numFmtId="9" fontId="26" fillId="35" borderId="18" xfId="1" applyFont="1" applyFill="1" applyBorder="1"/>
    <xf numFmtId="164" fontId="19" fillId="36" borderId="11" xfId="0" applyNumberFormat="1" applyFont="1" applyFill="1" applyBorder="1" applyAlignment="1">
      <alignment horizontal="right" vertical="center" wrapText="1"/>
    </xf>
    <xf numFmtId="165" fontId="19" fillId="35" borderId="19" xfId="0" applyNumberFormat="1" applyFont="1" applyFill="1" applyBorder="1" applyAlignment="1">
      <alignment horizontal="right" vertical="center" wrapText="1"/>
    </xf>
    <xf numFmtId="164" fontId="19" fillId="38" borderId="10" xfId="0" applyNumberFormat="1" applyFont="1" applyFill="1" applyBorder="1" applyAlignment="1">
      <alignment horizontal="right" vertical="center" wrapText="1"/>
    </xf>
    <xf numFmtId="49" fontId="19" fillId="34" borderId="20" xfId="0" applyNumberFormat="1" applyFont="1" applyFill="1" applyBorder="1" applyAlignment="1">
      <alignment horizontal="left" vertical="center" wrapText="1"/>
    </xf>
    <xf numFmtId="164" fontId="19" fillId="0" borderId="10" xfId="0" applyNumberFormat="1" applyFont="1" applyFill="1" applyBorder="1" applyAlignment="1">
      <alignment horizontal="right" vertical="center" wrapText="1"/>
    </xf>
    <xf numFmtId="9" fontId="19" fillId="36" borderId="10" xfId="1" applyFont="1" applyFill="1" applyBorder="1" applyAlignment="1">
      <alignment horizontal="right" vertical="center" wrapText="1"/>
    </xf>
    <xf numFmtId="164" fontId="19" fillId="41" borderId="10" xfId="0" applyNumberFormat="1" applyFont="1" applyFill="1" applyBorder="1" applyAlignment="1">
      <alignment horizontal="right" vertical="center" wrapText="1"/>
    </xf>
    <xf numFmtId="9" fontId="19" fillId="41" borderId="10" xfId="1" applyFont="1" applyFill="1" applyBorder="1" applyAlignment="1">
      <alignment horizontal="right" vertical="center" wrapText="1"/>
    </xf>
    <xf numFmtId="0" fontId="0" fillId="41" borderId="0" xfId="0" applyFill="1"/>
    <xf numFmtId="164" fontId="0" fillId="0" borderId="0" xfId="0" applyNumberFormat="1"/>
    <xf numFmtId="49" fontId="19" fillId="36" borderId="11" xfId="0" applyNumberFormat="1" applyFont="1" applyFill="1" applyBorder="1" applyAlignment="1">
      <alignment horizontal="left" vertical="center" wrapText="1"/>
    </xf>
    <xf numFmtId="49" fontId="19" fillId="36" borderId="12" xfId="0" applyNumberFormat="1" applyFont="1" applyFill="1" applyBorder="1" applyAlignment="1">
      <alignment horizontal="left" vertical="center" wrapText="1"/>
    </xf>
    <xf numFmtId="0" fontId="24" fillId="37" borderId="16" xfId="0" applyFont="1" applyFill="1" applyBorder="1" applyAlignment="1">
      <alignment horizontal="justify" vertical="center" wrapText="1"/>
    </xf>
    <xf numFmtId="0" fontId="24" fillId="37" borderId="17" xfId="0" applyFont="1" applyFill="1" applyBorder="1" applyAlignment="1">
      <alignment horizontal="justify" vertical="center" wrapText="1"/>
    </xf>
    <xf numFmtId="0" fontId="24" fillId="37" borderId="13" xfId="0" applyFont="1" applyFill="1" applyBorder="1" applyAlignment="1">
      <alignment horizontal="justify" vertical="center" wrapText="1"/>
    </xf>
    <xf numFmtId="49" fontId="19" fillId="41" borderId="11" xfId="0" applyNumberFormat="1" applyFont="1" applyFill="1" applyBorder="1" applyAlignment="1">
      <alignment horizontal="left" vertical="center" wrapText="1"/>
    </xf>
    <xf numFmtId="49" fontId="19" fillId="41" borderId="12" xfId="0" applyNumberFormat="1" applyFont="1" applyFill="1" applyBorder="1" applyAlignment="1">
      <alignment horizontal="left" vertical="center" wrapText="1"/>
    </xf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colors>
    <mruColors>
      <color rgb="FFE9EEF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ZA" sz="1200" b="1" i="0" baseline="0">
                <a:effectLst/>
              </a:rPr>
              <a:t> SAP Business </a:t>
            </a:r>
            <a:r>
              <a:rPr lang="en-ZA" sz="1200" b="1" i="0" u="none" strike="noStrike" kern="1200" baseline="0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rPr>
              <a:t>Intelligence Average Usage </a:t>
            </a:r>
          </a:p>
          <a:p>
            <a:pPr>
              <a:defRPr sz="1400"/>
            </a:pPr>
            <a:r>
              <a:rPr lang="en-ZA" sz="1200" b="1" i="0" u="none" strike="noStrike" kern="1200" baseline="0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rPr>
              <a:t>Mulitiple Logons by </a:t>
            </a:r>
            <a:r>
              <a:rPr lang="en-ZA" sz="1200" b="1" i="0" baseline="0">
                <a:effectLst/>
              </a:rPr>
              <a:t>Managerial Levels 0-4 (8%)</a:t>
            </a:r>
            <a:endParaRPr lang="en-ZA" sz="1200">
              <a:effectLst/>
            </a:endParaRPr>
          </a:p>
          <a:p>
            <a:pPr>
              <a:defRPr sz="1400"/>
            </a:pPr>
            <a:r>
              <a:rPr lang="en-ZA" sz="1200" b="1" i="0" baseline="0">
                <a:effectLst/>
              </a:rPr>
              <a:t>July 2012 to June 2015</a:t>
            </a:r>
            <a:endParaRPr lang="en-ZA" sz="1200">
              <a:effectLst/>
            </a:endParaRPr>
          </a:p>
        </c:rich>
      </c:tx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Chart!$B$1</c:f>
              <c:strCache>
                <c:ptCount val="1"/>
                <c:pt idx="0">
                  <c:v>HR Position level</c:v>
                </c:pt>
              </c:strCache>
            </c:strRef>
          </c:tx>
          <c:invertIfNegative val="0"/>
          <c:cat>
            <c:strRef>
              <c:f>Chart!$A$45:$A$83</c:f>
              <c:strCach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strCache>
            </c:strRef>
          </c:cat>
          <c:val>
            <c:numRef>
              <c:f>Chart!$B$2:$B$40</c:f>
            </c:numRef>
          </c:val>
          <c:shape val="cylinder"/>
        </c:ser>
        <c:ser>
          <c:idx val="1"/>
          <c:order val="1"/>
          <c:tx>
            <c:strRef>
              <c:f>Chart!$C$1</c:f>
              <c:strCache>
                <c:ptCount val="1"/>
                <c:pt idx="0">
                  <c:v>Management Levels 00 - 04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Chart!$A$45:$A$83</c:f>
              <c:strCach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strCache>
            </c:strRef>
          </c:cat>
          <c:val>
            <c:numRef>
              <c:f>Chart!$C$45:$C$83</c:f>
            </c:numRef>
          </c:val>
          <c:shape val="cylinder"/>
        </c:ser>
        <c:ser>
          <c:idx val="2"/>
          <c:order val="2"/>
          <c:tx>
            <c:strRef>
              <c:f>Chart!$D$1</c:f>
              <c:strCache>
                <c:ptCount val="1"/>
                <c:pt idx="0">
                  <c:v>Multiple Logons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Chart!$A$45:$A$83</c:f>
              <c:strCach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strCache>
            </c:strRef>
          </c:cat>
          <c:val>
            <c:numRef>
              <c:f>Chart!$D$45:$D$83</c:f>
              <c:numCache>
                <c:formatCode>#,##0;\-#,##0;#,##0;@</c:formatCode>
                <c:ptCount val="3"/>
                <c:pt idx="0">
                  <c:v>395.41666666666669</c:v>
                </c:pt>
                <c:pt idx="1">
                  <c:v>414.41666666666669</c:v>
                </c:pt>
                <c:pt idx="2">
                  <c:v>543.33333333333337</c:v>
                </c:pt>
              </c:numCache>
            </c:numRef>
          </c:val>
        </c:ser>
        <c:ser>
          <c:idx val="3"/>
          <c:order val="3"/>
          <c:tx>
            <c:strRef>
              <c:f>Chart!$E$44</c:f>
              <c:strCache>
                <c:ptCount val="1"/>
                <c:pt idx="0">
                  <c:v>Benchmark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Chart!$A$45:$A$83</c:f>
              <c:strCach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strCache>
            </c:strRef>
          </c:cat>
          <c:val>
            <c:numRef>
              <c:f>Chart!$E$45:$E$83</c:f>
              <c:numCache>
                <c:formatCode>#,##0;\-#,##0;#,##0;@</c:formatCode>
                <c:ptCount val="3"/>
                <c:pt idx="0">
                  <c:v>5583</c:v>
                </c:pt>
                <c:pt idx="1">
                  <c:v>5583</c:v>
                </c:pt>
                <c:pt idx="2">
                  <c:v>5583</c:v>
                </c:pt>
              </c:numCache>
            </c:numRef>
          </c:val>
        </c:ser>
        <c:ser>
          <c:idx val="4"/>
          <c:order val="4"/>
          <c:tx>
            <c:strRef>
              <c:f>Chart!$F$1</c:f>
              <c:strCache>
                <c:ptCount val="1"/>
                <c:pt idx="0">
                  <c:v>% Usage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Chart!$A$45:$A$83</c:f>
              <c:strCach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strCache>
            </c:strRef>
          </c:cat>
          <c:val>
            <c:numRef>
              <c:f>Chart!$F$2:$F$40</c:f>
              <c:numCache>
                <c:formatCode>0%</c:formatCode>
                <c:ptCount val="3"/>
                <c:pt idx="0">
                  <c:v>7.0825123887993308E-2</c:v>
                </c:pt>
                <c:pt idx="1">
                  <c:v>7.4228312138038086E-2</c:v>
                </c:pt>
                <c:pt idx="2">
                  <c:v>9.731924293987701E-2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shape val="box"/>
        <c:axId val="175755264"/>
        <c:axId val="175756800"/>
        <c:axId val="0"/>
      </c:bar3DChart>
      <c:catAx>
        <c:axId val="17575526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75756800"/>
        <c:crosses val="autoZero"/>
        <c:auto val="1"/>
        <c:lblAlgn val="ctr"/>
        <c:lblOffset val="100"/>
        <c:noMultiLvlLbl val="0"/>
      </c:catAx>
      <c:valAx>
        <c:axId val="175756800"/>
        <c:scaling>
          <c:orientation val="minMax"/>
        </c:scaling>
        <c:delete val="0"/>
        <c:axPos val="l"/>
        <c:majorGridlines/>
        <c:numFmt formatCode="#,##0;\-#,##0;#,##0;@" sourceLinked="1"/>
        <c:majorTickMark val="none"/>
        <c:minorTickMark val="none"/>
        <c:tickLblPos val="nextTo"/>
        <c:spPr>
          <a:ln w="9525">
            <a:noFill/>
          </a:ln>
        </c:spPr>
        <c:crossAx val="17575526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spPr>
    <a:solidFill>
      <a:schemeClr val="bg1">
        <a:lumMod val="95000"/>
      </a:schemeClr>
    </a:solidFill>
    <a:ln w="19050">
      <a:solidFill>
        <a:srgbClr val="00B0F0"/>
      </a:solidFill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 rtl="0">
              <a:defRPr lang="en-US"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SAP Business Intelligence Usage per Directorate</a:t>
            </a:r>
          </a:p>
          <a:p>
            <a:pPr algn="ctr" rtl="0">
              <a:defRPr lang="en-US"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Multiple logons for </a:t>
            </a:r>
            <a:r>
              <a:rPr lang="en-ZA"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Managerial levels 0-4</a:t>
            </a:r>
            <a:endParaRPr lang="en-US" sz="12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endParaRPr>
          </a:p>
          <a:p>
            <a:pPr algn="ctr" rtl="0">
              <a:defRPr lang="en-US"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July 2012 to June 2015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'Per Directorate - Multiple'!$D$3</c:f>
              <c:strCache>
                <c:ptCount val="1"/>
                <c:pt idx="0">
                  <c:v>Multiple Logons</c:v>
                </c:pt>
              </c:strCache>
            </c:strRef>
          </c:tx>
          <c:invertIfNegative val="0"/>
          <c:dPt>
            <c:idx val="0"/>
            <c:invertIfNegative val="0"/>
            <c:bubble3D val="0"/>
          </c:dPt>
          <c:dPt>
            <c:idx val="10"/>
            <c:invertIfNegative val="0"/>
            <c:bubble3D val="0"/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'Per Directorate - Multiple'!$A$14:$A$65</c:f>
              <c:strCache>
                <c:ptCount val="12"/>
                <c:pt idx="0">
                  <c:v>Community Services</c:v>
                </c:pt>
                <c:pt idx="1">
                  <c:v>City Health</c:v>
                </c:pt>
                <c:pt idx="2">
                  <c:v>Finance</c:v>
                </c:pt>
                <c:pt idx="3">
                  <c:v>Transport for Cape Town</c:v>
                </c:pt>
                <c:pt idx="4">
                  <c:v>Utility Services</c:v>
                </c:pt>
                <c:pt idx="5">
                  <c:v>Energy, Environmental &amp; Spatial Planning</c:v>
                </c:pt>
                <c:pt idx="6">
                  <c:v>Safety and Security</c:v>
                </c:pt>
                <c:pt idx="7">
                  <c:v>Tourism, Events &amp; Economic Development</c:v>
                </c:pt>
                <c:pt idx="8">
                  <c:v>Social Develpmnt &amp; Early Childhd Develop</c:v>
                </c:pt>
                <c:pt idx="9">
                  <c:v>Office of City Manager</c:v>
                </c:pt>
                <c:pt idx="10">
                  <c:v>Corporate Services and Compliance</c:v>
                </c:pt>
                <c:pt idx="11">
                  <c:v>Human Settlements</c:v>
                </c:pt>
              </c:strCache>
            </c:strRef>
          </c:cat>
          <c:val>
            <c:numRef>
              <c:f>'Per Directorate - Multiple'!$D$14:$D$65</c:f>
              <c:numCache>
                <c:formatCode>#,##0;\-#,##0;#,##0;@</c:formatCode>
                <c:ptCount val="12"/>
                <c:pt idx="0">
                  <c:v>3728</c:v>
                </c:pt>
                <c:pt idx="1">
                  <c:v>434</c:v>
                </c:pt>
                <c:pt idx="2">
                  <c:v>2975</c:v>
                </c:pt>
                <c:pt idx="3">
                  <c:v>1198</c:v>
                </c:pt>
                <c:pt idx="4">
                  <c:v>2866</c:v>
                </c:pt>
                <c:pt idx="5">
                  <c:v>785</c:v>
                </c:pt>
                <c:pt idx="6">
                  <c:v>1446</c:v>
                </c:pt>
                <c:pt idx="7">
                  <c:v>222</c:v>
                </c:pt>
                <c:pt idx="8">
                  <c:v>394</c:v>
                </c:pt>
                <c:pt idx="9">
                  <c:v>324</c:v>
                </c:pt>
                <c:pt idx="10">
                  <c:v>4652</c:v>
                </c:pt>
                <c:pt idx="11">
                  <c:v>343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5581824"/>
        <c:axId val="175612288"/>
      </c:barChart>
      <c:catAx>
        <c:axId val="17558182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75612288"/>
        <c:crosses val="autoZero"/>
        <c:auto val="1"/>
        <c:lblAlgn val="ctr"/>
        <c:lblOffset val="100"/>
        <c:noMultiLvlLbl val="0"/>
      </c:catAx>
      <c:valAx>
        <c:axId val="175612288"/>
        <c:scaling>
          <c:orientation val="minMax"/>
        </c:scaling>
        <c:delete val="0"/>
        <c:axPos val="l"/>
        <c:majorGridlines/>
        <c:numFmt formatCode="#,##0;\-#,##0;#,##0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1755818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67200538081360828"/>
          <c:y val="0.1951824011556402"/>
          <c:w val="0.32799452884631747"/>
          <c:h val="0.76319196887220453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15875">
      <a:solidFill>
        <a:srgbClr val="00B0F0"/>
      </a:solidFill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ZA" sz="1200" baseline="0"/>
              <a:t>SAP Business Intelligence Average Usage</a:t>
            </a:r>
          </a:p>
          <a:p>
            <a:pPr>
              <a:defRPr/>
            </a:pPr>
            <a:r>
              <a:rPr lang="en-ZA" sz="1200" baseline="0"/>
              <a:t>Distinct Logons by Managerial Levels 0-4 (3%)</a:t>
            </a:r>
          </a:p>
          <a:p>
            <a:pPr>
              <a:defRPr/>
            </a:pPr>
            <a:r>
              <a:rPr lang="en-ZA" sz="1200" baseline="0"/>
              <a:t>July 2012 to June 2015</a:t>
            </a:r>
          </a:p>
        </c:rich>
      </c:tx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'Chart Distinct Logons '!$D$1</c:f>
              <c:strCache>
                <c:ptCount val="1"/>
                <c:pt idx="0">
                  <c:v>Distinct Logons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'Chart Distinct Logons '!$A$258:$B$260</c:f>
              <c:numCache>
                <c:formatCode>@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'Chart Distinct Logons '!$D$258:$D$260</c:f>
              <c:numCache>
                <c:formatCode>#,##0;\-#,##0;#,##0;@</c:formatCode>
                <c:ptCount val="3"/>
                <c:pt idx="0">
                  <c:v>184.41666666666666</c:v>
                </c:pt>
                <c:pt idx="1">
                  <c:v>13.916666666666666</c:v>
                </c:pt>
                <c:pt idx="2">
                  <c:v>231</c:v>
                </c:pt>
              </c:numCache>
            </c:numRef>
          </c:val>
        </c:ser>
        <c:ser>
          <c:idx val="1"/>
          <c:order val="1"/>
          <c:tx>
            <c:strRef>
              <c:f>'Chart Distinct Logons '!$E$1</c:f>
              <c:strCache>
                <c:ptCount val="1"/>
                <c:pt idx="0">
                  <c:v>Benchmark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'Chart Distinct Logons '!$A$258:$B$260</c:f>
              <c:numCache>
                <c:formatCode>@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'Chart Distinct Logons '!$E$258:$E$260</c:f>
              <c:numCache>
                <c:formatCode>#,##0;\-#,##0;#,##0;@</c:formatCode>
                <c:ptCount val="3"/>
                <c:pt idx="0">
                  <c:v>5583</c:v>
                </c:pt>
                <c:pt idx="1">
                  <c:v>5583</c:v>
                </c:pt>
                <c:pt idx="2">
                  <c:v>5583</c:v>
                </c:pt>
              </c:numCache>
            </c:numRef>
          </c:val>
        </c:ser>
        <c:ser>
          <c:idx val="2"/>
          <c:order val="2"/>
          <c:tx>
            <c:strRef>
              <c:f>'Chart Distinct Logons '!$F$1</c:f>
              <c:strCache>
                <c:ptCount val="1"/>
                <c:pt idx="0">
                  <c:v>% Usage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'Chart Distinct Logons '!$A$258:$B$260</c:f>
              <c:numCache>
                <c:formatCode>@</c:formatCod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numCache>
            </c:numRef>
          </c:cat>
          <c:val>
            <c:numRef>
              <c:f>'Chart Distinct Logons '!$F$258:$F$260</c:f>
              <c:numCache>
                <c:formatCode>0%</c:formatCode>
                <c:ptCount val="3"/>
                <c:pt idx="0">
                  <c:v>3.3031822795390769E-2</c:v>
                </c:pt>
                <c:pt idx="1">
                  <c:v>2.4926861305152545E-3</c:v>
                </c:pt>
                <c:pt idx="2">
                  <c:v>4.1375604513702313E-2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76177920"/>
        <c:axId val="176179456"/>
        <c:axId val="0"/>
      </c:bar3DChart>
      <c:catAx>
        <c:axId val="176177920"/>
        <c:scaling>
          <c:orientation val="minMax"/>
        </c:scaling>
        <c:delete val="0"/>
        <c:axPos val="b"/>
        <c:numFmt formatCode="@" sourceLinked="1"/>
        <c:majorTickMark val="none"/>
        <c:minorTickMark val="none"/>
        <c:tickLblPos val="nextTo"/>
        <c:crossAx val="176179456"/>
        <c:crosses val="autoZero"/>
        <c:auto val="1"/>
        <c:lblAlgn val="ctr"/>
        <c:lblOffset val="100"/>
        <c:noMultiLvlLbl val="0"/>
      </c:catAx>
      <c:valAx>
        <c:axId val="176179456"/>
        <c:scaling>
          <c:orientation val="minMax"/>
        </c:scaling>
        <c:delete val="0"/>
        <c:axPos val="l"/>
        <c:majorGridlines/>
        <c:numFmt formatCode="#,##0;\-#,##0;#,##0;@" sourceLinked="1"/>
        <c:majorTickMark val="none"/>
        <c:minorTickMark val="none"/>
        <c:tickLblPos val="nextTo"/>
        <c:crossAx val="17617792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spPr>
    <a:solidFill>
      <a:schemeClr val="bg1">
        <a:lumMod val="95000"/>
      </a:schemeClr>
    </a:solidFill>
    <a:ln w="19050">
      <a:solidFill>
        <a:srgbClr val="00B0F0"/>
      </a:solidFill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/>
              <a:t>SAP Business Intelligence Average Usage</a:t>
            </a:r>
          </a:p>
          <a:p>
            <a:pPr>
              <a:defRPr/>
            </a:pPr>
            <a:r>
              <a:rPr lang="en-US" sz="1200"/>
              <a:t>Multiple</a:t>
            </a:r>
            <a:r>
              <a:rPr lang="en-US" sz="1200" baseline="0"/>
              <a:t> logons by all levels excl. Level 0-4 (5%) </a:t>
            </a:r>
          </a:p>
          <a:p>
            <a:pPr>
              <a:defRPr/>
            </a:pPr>
            <a:r>
              <a:rPr lang="en-US" sz="1200" baseline="0"/>
              <a:t>July 2012 to June 2015</a:t>
            </a:r>
          </a:p>
        </c:rich>
      </c:tx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1"/>
          <c:order val="0"/>
          <c:tx>
            <c:strRef>
              <c:f>'Chart  - All Users'!$C$50</c:f>
              <c:strCache>
                <c:ptCount val="1"/>
                <c:pt idx="0">
                  <c:v>Mulitiple Logons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'Chart  - All Users'!$A$51:$A$89</c:f>
              <c:strCach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strCache>
            </c:strRef>
          </c:cat>
          <c:val>
            <c:numRef>
              <c:f>'Chart  - All Users'!$C$51:$C$89</c:f>
              <c:numCache>
                <c:formatCode>#,##0;\-#,##0;#,##0;@</c:formatCode>
                <c:ptCount val="3"/>
                <c:pt idx="0">
                  <c:v>1101.75</c:v>
                </c:pt>
                <c:pt idx="1">
                  <c:v>1352.9166666666667</c:v>
                </c:pt>
                <c:pt idx="2">
                  <c:v>1582.9166666666667</c:v>
                </c:pt>
              </c:numCache>
            </c:numRef>
          </c:val>
        </c:ser>
        <c:ser>
          <c:idx val="2"/>
          <c:order val="1"/>
          <c:tx>
            <c:strRef>
              <c:f>'Chart  - All Users'!$D$50</c:f>
              <c:strCache>
                <c:ptCount val="1"/>
                <c:pt idx="0">
                  <c:v>Benchmark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'Chart  - All Users'!$A$51:$A$89</c:f>
              <c:strCach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strCache>
            </c:strRef>
          </c:cat>
          <c:val>
            <c:numRef>
              <c:f>'Chart  - All Users'!$D$51:$D$89</c:f>
              <c:numCache>
                <c:formatCode>#,##0;\-#,##0;#,##0;@</c:formatCode>
                <c:ptCount val="3"/>
                <c:pt idx="0">
                  <c:v>28710</c:v>
                </c:pt>
                <c:pt idx="1">
                  <c:v>28710</c:v>
                </c:pt>
                <c:pt idx="2">
                  <c:v>28710</c:v>
                </c:pt>
              </c:numCache>
            </c:numRef>
          </c:val>
        </c:ser>
        <c:ser>
          <c:idx val="3"/>
          <c:order val="2"/>
          <c:tx>
            <c:strRef>
              <c:f>'Chart  - All Users'!$E$50</c:f>
              <c:strCache>
                <c:ptCount val="1"/>
                <c:pt idx="0">
                  <c:v>% Usage</c:v>
                </c:pt>
              </c:strCache>
            </c:strRef>
          </c:tx>
          <c:invertIfNegative val="0"/>
          <c:cat>
            <c:strRef>
              <c:f>'Chart  - All Users'!$A$51:$A$89</c:f>
              <c:strCache>
                <c:ptCount val="3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</c:strCache>
            </c:strRef>
          </c:cat>
          <c:val>
            <c:numRef>
              <c:f>'Chart  - All Users'!$E$51:$E$89</c:f>
              <c:numCache>
                <c:formatCode>0%</c:formatCode>
                <c:ptCount val="3"/>
                <c:pt idx="0">
                  <c:v>3.8375130616509927E-2</c:v>
                </c:pt>
                <c:pt idx="1">
                  <c:v>4.7123534192499712E-2</c:v>
                </c:pt>
                <c:pt idx="2">
                  <c:v>5.513468013468014E-2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75687168"/>
        <c:axId val="175688704"/>
        <c:axId val="0"/>
      </c:bar3DChart>
      <c:catAx>
        <c:axId val="17568716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175688704"/>
        <c:crosses val="autoZero"/>
        <c:auto val="1"/>
        <c:lblAlgn val="ctr"/>
        <c:lblOffset val="100"/>
        <c:noMultiLvlLbl val="0"/>
      </c:catAx>
      <c:valAx>
        <c:axId val="175688704"/>
        <c:scaling>
          <c:orientation val="minMax"/>
        </c:scaling>
        <c:delete val="0"/>
        <c:axPos val="l"/>
        <c:majorGridlines/>
        <c:numFmt formatCode="#,##0;\-#,##0;#,##0;@" sourceLinked="1"/>
        <c:majorTickMark val="none"/>
        <c:minorTickMark val="none"/>
        <c:tickLblPos val="nextTo"/>
        <c:crossAx val="17568716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spPr>
    <a:solidFill>
      <a:schemeClr val="bg1">
        <a:lumMod val="95000"/>
      </a:schemeClr>
    </a:solidFill>
    <a:ln w="12700">
      <a:solidFill>
        <a:srgbClr val="00B0F0"/>
      </a:solidFill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Z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ZA" sz="1200" b="1" i="0" baseline="0">
                <a:effectLst/>
              </a:rPr>
              <a:t> SAP Business Intelligence  Average Usage (9%) </a:t>
            </a:r>
            <a:endParaRPr lang="en-ZA" sz="1200">
              <a:effectLst/>
            </a:endParaRPr>
          </a:p>
          <a:p>
            <a:pPr>
              <a:defRPr sz="1200"/>
            </a:pPr>
            <a:r>
              <a:rPr lang="en-ZA" sz="1200" b="1" i="0" baseline="0">
                <a:effectLst/>
              </a:rPr>
              <a:t>Mulitiple Logons by Managerial Levels 0-4 </a:t>
            </a:r>
            <a:endParaRPr lang="en-ZA" sz="1200">
              <a:effectLst/>
            </a:endParaRPr>
          </a:p>
          <a:p>
            <a:pPr>
              <a:defRPr sz="1200"/>
            </a:pPr>
            <a:r>
              <a:rPr lang="en-ZA" sz="1200" b="1" i="0" baseline="0">
                <a:effectLst/>
              </a:rPr>
              <a:t>July 2012 to June 2016</a:t>
            </a:r>
            <a:endParaRPr lang="en-ZA" sz="1200">
              <a:effectLst/>
            </a:endParaRP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'Final Stats '!$B$1</c:f>
              <c:strCache>
                <c:ptCount val="1"/>
                <c:pt idx="0">
                  <c:v>HR Position level</c:v>
                </c:pt>
              </c:strCache>
            </c:strRef>
          </c:tx>
          <c:invertIfNegative val="0"/>
          <c:cat>
            <c:strRef>
              <c:f>'Final Stats '!$A$2:$A$293</c:f>
              <c:strCache>
                <c:ptCount val="292"/>
                <c:pt idx="0">
                  <c:v>JUL 2012</c:v>
                </c:pt>
                <c:pt idx="1">
                  <c:v>JUL 2012</c:v>
                </c:pt>
                <c:pt idx="2">
                  <c:v>JUL 2012</c:v>
                </c:pt>
                <c:pt idx="3">
                  <c:v>JUL 2012</c:v>
                </c:pt>
                <c:pt idx="4">
                  <c:v>JUL 2012</c:v>
                </c:pt>
                <c:pt idx="5">
                  <c:v>JUL 2012</c:v>
                </c:pt>
                <c:pt idx="6">
                  <c:v>AUG 2012</c:v>
                </c:pt>
                <c:pt idx="7">
                  <c:v>AUG 2012</c:v>
                </c:pt>
                <c:pt idx="8">
                  <c:v>AUG 2012</c:v>
                </c:pt>
                <c:pt idx="9">
                  <c:v>AUG 2012</c:v>
                </c:pt>
                <c:pt idx="10">
                  <c:v>AUG 2012</c:v>
                </c:pt>
                <c:pt idx="11">
                  <c:v>AUG 2012</c:v>
                </c:pt>
                <c:pt idx="12">
                  <c:v>SEP 2012</c:v>
                </c:pt>
                <c:pt idx="13">
                  <c:v>SEP 2012</c:v>
                </c:pt>
                <c:pt idx="14">
                  <c:v>SEP 2012</c:v>
                </c:pt>
                <c:pt idx="15">
                  <c:v>SEP 2012</c:v>
                </c:pt>
                <c:pt idx="16">
                  <c:v>SEP 2012</c:v>
                </c:pt>
                <c:pt idx="17">
                  <c:v>SEP 2012</c:v>
                </c:pt>
                <c:pt idx="18">
                  <c:v>OCT 2012</c:v>
                </c:pt>
                <c:pt idx="19">
                  <c:v>OCT 2012</c:v>
                </c:pt>
                <c:pt idx="20">
                  <c:v>OCT 2012</c:v>
                </c:pt>
                <c:pt idx="21">
                  <c:v>OCT 2012</c:v>
                </c:pt>
                <c:pt idx="22">
                  <c:v>OCT 2012</c:v>
                </c:pt>
                <c:pt idx="23">
                  <c:v>OCT 2012</c:v>
                </c:pt>
                <c:pt idx="24">
                  <c:v>NOV 2012</c:v>
                </c:pt>
                <c:pt idx="25">
                  <c:v>NOV 2012</c:v>
                </c:pt>
                <c:pt idx="26">
                  <c:v>NOV 2012</c:v>
                </c:pt>
                <c:pt idx="27">
                  <c:v>NOV 2012</c:v>
                </c:pt>
                <c:pt idx="28">
                  <c:v>NOV 2012</c:v>
                </c:pt>
                <c:pt idx="29">
                  <c:v>NOV 2012</c:v>
                </c:pt>
                <c:pt idx="30">
                  <c:v>DEC 2012</c:v>
                </c:pt>
                <c:pt idx="31">
                  <c:v>DEC 2012</c:v>
                </c:pt>
                <c:pt idx="32">
                  <c:v>DEC 2012</c:v>
                </c:pt>
                <c:pt idx="33">
                  <c:v>DEC 2012</c:v>
                </c:pt>
                <c:pt idx="34">
                  <c:v>DEC 2012</c:v>
                </c:pt>
                <c:pt idx="35">
                  <c:v>DEC 2012</c:v>
                </c:pt>
                <c:pt idx="36">
                  <c:v>JAN 2013</c:v>
                </c:pt>
                <c:pt idx="37">
                  <c:v>JAN 2013</c:v>
                </c:pt>
                <c:pt idx="38">
                  <c:v>JAN 2013</c:v>
                </c:pt>
                <c:pt idx="39">
                  <c:v>JAN 2013</c:v>
                </c:pt>
                <c:pt idx="40">
                  <c:v>JAN 2013</c:v>
                </c:pt>
                <c:pt idx="41">
                  <c:v>JAN 2013</c:v>
                </c:pt>
                <c:pt idx="42">
                  <c:v>FEB 2013</c:v>
                </c:pt>
                <c:pt idx="43">
                  <c:v>FEB 2013</c:v>
                </c:pt>
                <c:pt idx="44">
                  <c:v>FEB 2013</c:v>
                </c:pt>
                <c:pt idx="45">
                  <c:v>FEB 2013</c:v>
                </c:pt>
                <c:pt idx="46">
                  <c:v>FEB 2013</c:v>
                </c:pt>
                <c:pt idx="47">
                  <c:v>FEB 2013</c:v>
                </c:pt>
                <c:pt idx="48">
                  <c:v>MAR 2013</c:v>
                </c:pt>
                <c:pt idx="49">
                  <c:v>MAR 2013</c:v>
                </c:pt>
                <c:pt idx="50">
                  <c:v>MAR 2013</c:v>
                </c:pt>
                <c:pt idx="51">
                  <c:v>MAR 2013</c:v>
                </c:pt>
                <c:pt idx="52">
                  <c:v>MAR 2013</c:v>
                </c:pt>
                <c:pt idx="53">
                  <c:v>MAR 2013</c:v>
                </c:pt>
                <c:pt idx="54">
                  <c:v>APR 2013</c:v>
                </c:pt>
                <c:pt idx="55">
                  <c:v>APR 2013</c:v>
                </c:pt>
                <c:pt idx="56">
                  <c:v>APR 2013</c:v>
                </c:pt>
                <c:pt idx="57">
                  <c:v>APR 2013</c:v>
                </c:pt>
                <c:pt idx="58">
                  <c:v>APR 2013</c:v>
                </c:pt>
                <c:pt idx="59">
                  <c:v>APR 2013</c:v>
                </c:pt>
                <c:pt idx="60">
                  <c:v>MAY 2013</c:v>
                </c:pt>
                <c:pt idx="61">
                  <c:v>MAY 2013</c:v>
                </c:pt>
                <c:pt idx="62">
                  <c:v>MAY 2013</c:v>
                </c:pt>
                <c:pt idx="63">
                  <c:v>MAY 2013</c:v>
                </c:pt>
                <c:pt idx="64">
                  <c:v>MAY 2013</c:v>
                </c:pt>
                <c:pt idx="65">
                  <c:v>MAY 2013</c:v>
                </c:pt>
                <c:pt idx="66">
                  <c:v>JUN 2013</c:v>
                </c:pt>
                <c:pt idx="67">
                  <c:v>JUN 2013</c:v>
                </c:pt>
                <c:pt idx="68">
                  <c:v>JUN 2013</c:v>
                </c:pt>
                <c:pt idx="69">
                  <c:v>JUN 2013</c:v>
                </c:pt>
                <c:pt idx="70">
                  <c:v>JUN 2013</c:v>
                </c:pt>
                <c:pt idx="71">
                  <c:v>JUN 2013</c:v>
                </c:pt>
                <c:pt idx="72">
                  <c:v>2012/13</c:v>
                </c:pt>
                <c:pt idx="73">
                  <c:v>JUL 2013</c:v>
                </c:pt>
                <c:pt idx="74">
                  <c:v>JUL 2013</c:v>
                </c:pt>
                <c:pt idx="75">
                  <c:v>JUL 2013</c:v>
                </c:pt>
                <c:pt idx="76">
                  <c:v>JUL 2013</c:v>
                </c:pt>
                <c:pt idx="77">
                  <c:v>JUL 2013</c:v>
                </c:pt>
                <c:pt idx="78">
                  <c:v>JUL 2013</c:v>
                </c:pt>
                <c:pt idx="79">
                  <c:v>AUG 2013</c:v>
                </c:pt>
                <c:pt idx="80">
                  <c:v>AUG 2013</c:v>
                </c:pt>
                <c:pt idx="81">
                  <c:v>AUG 2013</c:v>
                </c:pt>
                <c:pt idx="82">
                  <c:v>AUG 2013</c:v>
                </c:pt>
                <c:pt idx="83">
                  <c:v>AUG 2013</c:v>
                </c:pt>
                <c:pt idx="84">
                  <c:v>AUG 2013</c:v>
                </c:pt>
                <c:pt idx="85">
                  <c:v>SEP 2013</c:v>
                </c:pt>
                <c:pt idx="86">
                  <c:v>SEP 2013</c:v>
                </c:pt>
                <c:pt idx="87">
                  <c:v>SEP 2013</c:v>
                </c:pt>
                <c:pt idx="88">
                  <c:v>SEP 2013</c:v>
                </c:pt>
                <c:pt idx="89">
                  <c:v>SEP 2013</c:v>
                </c:pt>
                <c:pt idx="90">
                  <c:v>SEP 2013</c:v>
                </c:pt>
                <c:pt idx="91">
                  <c:v>OCT 2013</c:v>
                </c:pt>
                <c:pt idx="92">
                  <c:v>OCT 2013</c:v>
                </c:pt>
                <c:pt idx="93">
                  <c:v>OCT 2013</c:v>
                </c:pt>
                <c:pt idx="94">
                  <c:v>OCT 2013</c:v>
                </c:pt>
                <c:pt idx="95">
                  <c:v>OCT 2013</c:v>
                </c:pt>
                <c:pt idx="96">
                  <c:v>OCT 2013</c:v>
                </c:pt>
                <c:pt idx="97">
                  <c:v>NOV 2013</c:v>
                </c:pt>
                <c:pt idx="98">
                  <c:v>NOV 2013</c:v>
                </c:pt>
                <c:pt idx="99">
                  <c:v>NOV 2013</c:v>
                </c:pt>
                <c:pt idx="100">
                  <c:v>NOV 2013</c:v>
                </c:pt>
                <c:pt idx="101">
                  <c:v>NOV 2013</c:v>
                </c:pt>
                <c:pt idx="102">
                  <c:v>NOV 2013</c:v>
                </c:pt>
                <c:pt idx="103">
                  <c:v>DEC 2013</c:v>
                </c:pt>
                <c:pt idx="104">
                  <c:v>DEC 2013</c:v>
                </c:pt>
                <c:pt idx="105">
                  <c:v>DEC 2013</c:v>
                </c:pt>
                <c:pt idx="106">
                  <c:v>DEC 2013</c:v>
                </c:pt>
                <c:pt idx="107">
                  <c:v>DEC 2013</c:v>
                </c:pt>
                <c:pt idx="108">
                  <c:v>DEC 2013</c:v>
                </c:pt>
                <c:pt idx="109">
                  <c:v>JAN 2014</c:v>
                </c:pt>
                <c:pt idx="110">
                  <c:v>JAN 2014</c:v>
                </c:pt>
                <c:pt idx="111">
                  <c:v>JAN 2014</c:v>
                </c:pt>
                <c:pt idx="112">
                  <c:v>JAN 2014</c:v>
                </c:pt>
                <c:pt idx="113">
                  <c:v>JAN 2014</c:v>
                </c:pt>
                <c:pt idx="114">
                  <c:v>JAN 2014</c:v>
                </c:pt>
                <c:pt idx="115">
                  <c:v>FEB 2014</c:v>
                </c:pt>
                <c:pt idx="116">
                  <c:v>FEB 2014</c:v>
                </c:pt>
                <c:pt idx="117">
                  <c:v>FEB 2014</c:v>
                </c:pt>
                <c:pt idx="118">
                  <c:v>FEB 2014</c:v>
                </c:pt>
                <c:pt idx="119">
                  <c:v>FEB 2014</c:v>
                </c:pt>
                <c:pt idx="120">
                  <c:v>FEB 2014</c:v>
                </c:pt>
                <c:pt idx="121">
                  <c:v>MAR 2014</c:v>
                </c:pt>
                <c:pt idx="122">
                  <c:v>MAR 2014</c:v>
                </c:pt>
                <c:pt idx="123">
                  <c:v>MAR 2014</c:v>
                </c:pt>
                <c:pt idx="124">
                  <c:v>MAR 2014</c:v>
                </c:pt>
                <c:pt idx="125">
                  <c:v>MAR 2014</c:v>
                </c:pt>
                <c:pt idx="126">
                  <c:v>MAR 2014</c:v>
                </c:pt>
                <c:pt idx="127">
                  <c:v>APR 2014</c:v>
                </c:pt>
                <c:pt idx="128">
                  <c:v>APR 2014</c:v>
                </c:pt>
                <c:pt idx="129">
                  <c:v>APR 2014</c:v>
                </c:pt>
                <c:pt idx="130">
                  <c:v>APR 2014</c:v>
                </c:pt>
                <c:pt idx="131">
                  <c:v>APR 2014</c:v>
                </c:pt>
                <c:pt idx="132">
                  <c:v>APR 2014</c:v>
                </c:pt>
                <c:pt idx="133">
                  <c:v>MAY 2014</c:v>
                </c:pt>
                <c:pt idx="134">
                  <c:v>MAY 2014</c:v>
                </c:pt>
                <c:pt idx="135">
                  <c:v>MAY 2014</c:v>
                </c:pt>
                <c:pt idx="136">
                  <c:v>MAY 2014</c:v>
                </c:pt>
                <c:pt idx="137">
                  <c:v>MAY 2014</c:v>
                </c:pt>
                <c:pt idx="138">
                  <c:v>MAY 2014</c:v>
                </c:pt>
                <c:pt idx="139">
                  <c:v>JUN 2014</c:v>
                </c:pt>
                <c:pt idx="140">
                  <c:v>JUN 2014</c:v>
                </c:pt>
                <c:pt idx="141">
                  <c:v>JUN 2014</c:v>
                </c:pt>
                <c:pt idx="142">
                  <c:v>JUN 2014</c:v>
                </c:pt>
                <c:pt idx="143">
                  <c:v>JUN 2014</c:v>
                </c:pt>
                <c:pt idx="144">
                  <c:v>JUN 2014</c:v>
                </c:pt>
                <c:pt idx="145">
                  <c:v>2013/14</c:v>
                </c:pt>
                <c:pt idx="146">
                  <c:v>JUL 2014</c:v>
                </c:pt>
                <c:pt idx="147">
                  <c:v>JUL 2014</c:v>
                </c:pt>
                <c:pt idx="148">
                  <c:v>JUL 2014</c:v>
                </c:pt>
                <c:pt idx="149">
                  <c:v>JUL 2014</c:v>
                </c:pt>
                <c:pt idx="150">
                  <c:v>JUL 2014</c:v>
                </c:pt>
                <c:pt idx="151">
                  <c:v>JUL 2014</c:v>
                </c:pt>
                <c:pt idx="152">
                  <c:v>AUG 2014</c:v>
                </c:pt>
                <c:pt idx="153">
                  <c:v>AUG 2014</c:v>
                </c:pt>
                <c:pt idx="154">
                  <c:v>AUG 2014</c:v>
                </c:pt>
                <c:pt idx="155">
                  <c:v>AUG 2014</c:v>
                </c:pt>
                <c:pt idx="156">
                  <c:v>AUG 2014</c:v>
                </c:pt>
                <c:pt idx="157">
                  <c:v>AUG 2014</c:v>
                </c:pt>
                <c:pt idx="158">
                  <c:v>SEP 2014</c:v>
                </c:pt>
                <c:pt idx="159">
                  <c:v>SEP 2014</c:v>
                </c:pt>
                <c:pt idx="160">
                  <c:v>SEP 2014</c:v>
                </c:pt>
                <c:pt idx="161">
                  <c:v>SEP 2014</c:v>
                </c:pt>
                <c:pt idx="162">
                  <c:v>SEP 2014</c:v>
                </c:pt>
                <c:pt idx="163">
                  <c:v>SEP 2014</c:v>
                </c:pt>
                <c:pt idx="164">
                  <c:v>OCT 2014</c:v>
                </c:pt>
                <c:pt idx="165">
                  <c:v>OCT 2014</c:v>
                </c:pt>
                <c:pt idx="166">
                  <c:v>OCT 2014</c:v>
                </c:pt>
                <c:pt idx="167">
                  <c:v>OCT 2014</c:v>
                </c:pt>
                <c:pt idx="168">
                  <c:v>OCT 2014</c:v>
                </c:pt>
                <c:pt idx="169">
                  <c:v>OCT 2014</c:v>
                </c:pt>
                <c:pt idx="170">
                  <c:v>NOV 2014</c:v>
                </c:pt>
                <c:pt idx="171">
                  <c:v>NOV 2014</c:v>
                </c:pt>
                <c:pt idx="172">
                  <c:v>NOV 2014</c:v>
                </c:pt>
                <c:pt idx="173">
                  <c:v>NOV 2014</c:v>
                </c:pt>
                <c:pt idx="174">
                  <c:v>NOV 2014</c:v>
                </c:pt>
                <c:pt idx="175">
                  <c:v>NOV 2014</c:v>
                </c:pt>
                <c:pt idx="176">
                  <c:v>DEC 2014</c:v>
                </c:pt>
                <c:pt idx="177">
                  <c:v>DEC 2014</c:v>
                </c:pt>
                <c:pt idx="178">
                  <c:v>DEC 2014</c:v>
                </c:pt>
                <c:pt idx="179">
                  <c:v>DEC 2014</c:v>
                </c:pt>
                <c:pt idx="180">
                  <c:v>DEC 2014</c:v>
                </c:pt>
                <c:pt idx="181">
                  <c:v>DEC 2014</c:v>
                </c:pt>
                <c:pt idx="182">
                  <c:v>JAN 2015</c:v>
                </c:pt>
                <c:pt idx="183">
                  <c:v>JAN 2015</c:v>
                </c:pt>
                <c:pt idx="184">
                  <c:v>JAN 2015</c:v>
                </c:pt>
                <c:pt idx="185">
                  <c:v>JAN 2015</c:v>
                </c:pt>
                <c:pt idx="186">
                  <c:v>JAN 2015</c:v>
                </c:pt>
                <c:pt idx="187">
                  <c:v>JAN 2015</c:v>
                </c:pt>
                <c:pt idx="188">
                  <c:v>FEB 2015</c:v>
                </c:pt>
                <c:pt idx="189">
                  <c:v>FEB 2015</c:v>
                </c:pt>
                <c:pt idx="190">
                  <c:v>FEB 2015</c:v>
                </c:pt>
                <c:pt idx="191">
                  <c:v>FEB 2015</c:v>
                </c:pt>
                <c:pt idx="192">
                  <c:v>FEB 2015</c:v>
                </c:pt>
                <c:pt idx="193">
                  <c:v>FEB 2015</c:v>
                </c:pt>
                <c:pt idx="194">
                  <c:v>MAR 2015</c:v>
                </c:pt>
                <c:pt idx="195">
                  <c:v>MAR 2015</c:v>
                </c:pt>
                <c:pt idx="196">
                  <c:v>MAR 2015</c:v>
                </c:pt>
                <c:pt idx="197">
                  <c:v>MAR 2015</c:v>
                </c:pt>
                <c:pt idx="198">
                  <c:v>MAR 2015</c:v>
                </c:pt>
                <c:pt idx="199">
                  <c:v>MAR 2015</c:v>
                </c:pt>
                <c:pt idx="200">
                  <c:v>APR 2015</c:v>
                </c:pt>
                <c:pt idx="201">
                  <c:v>APR 2015</c:v>
                </c:pt>
                <c:pt idx="202">
                  <c:v>APR 2015</c:v>
                </c:pt>
                <c:pt idx="203">
                  <c:v>APR 2015</c:v>
                </c:pt>
                <c:pt idx="204">
                  <c:v>APR 2015</c:v>
                </c:pt>
                <c:pt idx="205">
                  <c:v>APR 2015</c:v>
                </c:pt>
                <c:pt idx="206">
                  <c:v>MAY 2015</c:v>
                </c:pt>
                <c:pt idx="207">
                  <c:v>MAY 2015</c:v>
                </c:pt>
                <c:pt idx="208">
                  <c:v>MAY 2015</c:v>
                </c:pt>
                <c:pt idx="209">
                  <c:v>MAY 2015</c:v>
                </c:pt>
                <c:pt idx="210">
                  <c:v>MAY 2015</c:v>
                </c:pt>
                <c:pt idx="211">
                  <c:v>MAY 2015</c:v>
                </c:pt>
                <c:pt idx="212">
                  <c:v>JUN 2015</c:v>
                </c:pt>
                <c:pt idx="213">
                  <c:v>JUN 2015</c:v>
                </c:pt>
                <c:pt idx="214">
                  <c:v>JUN 2015</c:v>
                </c:pt>
                <c:pt idx="215">
                  <c:v>JUN 2015</c:v>
                </c:pt>
                <c:pt idx="216">
                  <c:v>JUN 2015</c:v>
                </c:pt>
                <c:pt idx="217">
                  <c:v>JUN 2015</c:v>
                </c:pt>
                <c:pt idx="218">
                  <c:v>2014/15</c:v>
                </c:pt>
                <c:pt idx="219">
                  <c:v>JUL 2015</c:v>
                </c:pt>
                <c:pt idx="220">
                  <c:v>JUL 2015</c:v>
                </c:pt>
                <c:pt idx="221">
                  <c:v>JUL 2015</c:v>
                </c:pt>
                <c:pt idx="222">
                  <c:v>JUL 2015</c:v>
                </c:pt>
                <c:pt idx="223">
                  <c:v>JUL 2015</c:v>
                </c:pt>
                <c:pt idx="224">
                  <c:v>JUL 2015</c:v>
                </c:pt>
                <c:pt idx="225">
                  <c:v>AUG 2015</c:v>
                </c:pt>
                <c:pt idx="226">
                  <c:v>AUG 2015</c:v>
                </c:pt>
                <c:pt idx="227">
                  <c:v>AUG 2015</c:v>
                </c:pt>
                <c:pt idx="228">
                  <c:v>AUG 2015</c:v>
                </c:pt>
                <c:pt idx="229">
                  <c:v>AUG 2015</c:v>
                </c:pt>
                <c:pt idx="230">
                  <c:v>AUG 2015</c:v>
                </c:pt>
                <c:pt idx="231">
                  <c:v>SEP 2015</c:v>
                </c:pt>
                <c:pt idx="232">
                  <c:v>SEP 2015</c:v>
                </c:pt>
                <c:pt idx="233">
                  <c:v>SEP 2015</c:v>
                </c:pt>
                <c:pt idx="234">
                  <c:v>SEP 2015</c:v>
                </c:pt>
                <c:pt idx="235">
                  <c:v>SEP 2015</c:v>
                </c:pt>
                <c:pt idx="236">
                  <c:v>SEP 2015</c:v>
                </c:pt>
                <c:pt idx="237">
                  <c:v>OCT 2015</c:v>
                </c:pt>
                <c:pt idx="238">
                  <c:v>OCT 2015</c:v>
                </c:pt>
                <c:pt idx="239">
                  <c:v>OCT 2015</c:v>
                </c:pt>
                <c:pt idx="240">
                  <c:v>OCT 2015</c:v>
                </c:pt>
                <c:pt idx="241">
                  <c:v>OCT 2015</c:v>
                </c:pt>
                <c:pt idx="242">
                  <c:v>OCT 2015</c:v>
                </c:pt>
                <c:pt idx="243">
                  <c:v>NOV 2015</c:v>
                </c:pt>
                <c:pt idx="244">
                  <c:v>NOV 2015</c:v>
                </c:pt>
                <c:pt idx="245">
                  <c:v>NOV 2015</c:v>
                </c:pt>
                <c:pt idx="246">
                  <c:v>NOV 2015</c:v>
                </c:pt>
                <c:pt idx="247">
                  <c:v>NOV 2015</c:v>
                </c:pt>
                <c:pt idx="248">
                  <c:v>NOV 2015</c:v>
                </c:pt>
                <c:pt idx="249">
                  <c:v>DEC 2015</c:v>
                </c:pt>
                <c:pt idx="250">
                  <c:v>DEC 2015</c:v>
                </c:pt>
                <c:pt idx="251">
                  <c:v>DEC 2015</c:v>
                </c:pt>
                <c:pt idx="252">
                  <c:v>DEC 2015</c:v>
                </c:pt>
                <c:pt idx="253">
                  <c:v>DEC 2015</c:v>
                </c:pt>
                <c:pt idx="254">
                  <c:v>DEC 2015</c:v>
                </c:pt>
                <c:pt idx="255">
                  <c:v>JAN 2016</c:v>
                </c:pt>
                <c:pt idx="256">
                  <c:v>JAN 2016</c:v>
                </c:pt>
                <c:pt idx="257">
                  <c:v>JAN 2016</c:v>
                </c:pt>
                <c:pt idx="258">
                  <c:v>JAN 2016</c:v>
                </c:pt>
                <c:pt idx="259">
                  <c:v>JAN 2016</c:v>
                </c:pt>
                <c:pt idx="260">
                  <c:v>JAN 2016</c:v>
                </c:pt>
                <c:pt idx="261">
                  <c:v>FEB 2016</c:v>
                </c:pt>
                <c:pt idx="262">
                  <c:v>FEB 2016</c:v>
                </c:pt>
                <c:pt idx="263">
                  <c:v>FEB 2016</c:v>
                </c:pt>
                <c:pt idx="264">
                  <c:v>FEB 2016</c:v>
                </c:pt>
                <c:pt idx="265">
                  <c:v>FEB 2016</c:v>
                </c:pt>
                <c:pt idx="266">
                  <c:v>FEB 2016</c:v>
                </c:pt>
                <c:pt idx="267">
                  <c:v>MAR 2016</c:v>
                </c:pt>
                <c:pt idx="268">
                  <c:v>MAR 2016</c:v>
                </c:pt>
                <c:pt idx="269">
                  <c:v>MAR 2016</c:v>
                </c:pt>
                <c:pt idx="270">
                  <c:v>MAR 2016</c:v>
                </c:pt>
                <c:pt idx="271">
                  <c:v>MAR 2016</c:v>
                </c:pt>
                <c:pt idx="272">
                  <c:v>MAR 2016</c:v>
                </c:pt>
                <c:pt idx="273">
                  <c:v>APR 2016</c:v>
                </c:pt>
                <c:pt idx="274">
                  <c:v>APR 2016</c:v>
                </c:pt>
                <c:pt idx="275">
                  <c:v>APR 2016</c:v>
                </c:pt>
                <c:pt idx="276">
                  <c:v>APR 2016</c:v>
                </c:pt>
                <c:pt idx="277">
                  <c:v>APR 2016</c:v>
                </c:pt>
                <c:pt idx="278">
                  <c:v>APR 2016</c:v>
                </c:pt>
                <c:pt idx="279">
                  <c:v>MAY 2016</c:v>
                </c:pt>
                <c:pt idx="280">
                  <c:v>MAY 2016</c:v>
                </c:pt>
                <c:pt idx="281">
                  <c:v>MAY 2016</c:v>
                </c:pt>
                <c:pt idx="282">
                  <c:v>MAY 2016</c:v>
                </c:pt>
                <c:pt idx="283">
                  <c:v>MAY 2016</c:v>
                </c:pt>
                <c:pt idx="284">
                  <c:v>MAY 2016</c:v>
                </c:pt>
                <c:pt idx="285">
                  <c:v>JUN 2016</c:v>
                </c:pt>
                <c:pt idx="286">
                  <c:v>JUN 2016</c:v>
                </c:pt>
                <c:pt idx="287">
                  <c:v>JUN 2016</c:v>
                </c:pt>
                <c:pt idx="288">
                  <c:v>JUN 2016</c:v>
                </c:pt>
                <c:pt idx="289">
                  <c:v>JUN 2016</c:v>
                </c:pt>
                <c:pt idx="290">
                  <c:v>JUN 2016</c:v>
                </c:pt>
                <c:pt idx="291">
                  <c:v>2015/16</c:v>
                </c:pt>
              </c:strCache>
            </c:strRef>
          </c:cat>
          <c:val>
            <c:numRef>
              <c:f>'Final Stats '!$B$2:$B$293</c:f>
            </c:numRef>
          </c:val>
        </c:ser>
        <c:ser>
          <c:idx val="1"/>
          <c:order val="1"/>
          <c:tx>
            <c:strRef>
              <c:f>'Final Stats '!$C$1</c:f>
              <c:strCache>
                <c:ptCount val="1"/>
                <c:pt idx="0">
                  <c:v>Management Levels 0-4</c:v>
                </c:pt>
              </c:strCache>
            </c:strRef>
          </c:tx>
          <c:invertIfNegative val="0"/>
          <c:cat>
            <c:strRef>
              <c:f>'Final Stats '!$A$2:$A$293</c:f>
              <c:strCache>
                <c:ptCount val="292"/>
                <c:pt idx="0">
                  <c:v>JUL 2012</c:v>
                </c:pt>
                <c:pt idx="1">
                  <c:v>JUL 2012</c:v>
                </c:pt>
                <c:pt idx="2">
                  <c:v>JUL 2012</c:v>
                </c:pt>
                <c:pt idx="3">
                  <c:v>JUL 2012</c:v>
                </c:pt>
                <c:pt idx="4">
                  <c:v>JUL 2012</c:v>
                </c:pt>
                <c:pt idx="5">
                  <c:v>JUL 2012</c:v>
                </c:pt>
                <c:pt idx="6">
                  <c:v>AUG 2012</c:v>
                </c:pt>
                <c:pt idx="7">
                  <c:v>AUG 2012</c:v>
                </c:pt>
                <c:pt idx="8">
                  <c:v>AUG 2012</c:v>
                </c:pt>
                <c:pt idx="9">
                  <c:v>AUG 2012</c:v>
                </c:pt>
                <c:pt idx="10">
                  <c:v>AUG 2012</c:v>
                </c:pt>
                <c:pt idx="11">
                  <c:v>AUG 2012</c:v>
                </c:pt>
                <c:pt idx="12">
                  <c:v>SEP 2012</c:v>
                </c:pt>
                <c:pt idx="13">
                  <c:v>SEP 2012</c:v>
                </c:pt>
                <c:pt idx="14">
                  <c:v>SEP 2012</c:v>
                </c:pt>
                <c:pt idx="15">
                  <c:v>SEP 2012</c:v>
                </c:pt>
                <c:pt idx="16">
                  <c:v>SEP 2012</c:v>
                </c:pt>
                <c:pt idx="17">
                  <c:v>SEP 2012</c:v>
                </c:pt>
                <c:pt idx="18">
                  <c:v>OCT 2012</c:v>
                </c:pt>
                <c:pt idx="19">
                  <c:v>OCT 2012</c:v>
                </c:pt>
                <c:pt idx="20">
                  <c:v>OCT 2012</c:v>
                </c:pt>
                <c:pt idx="21">
                  <c:v>OCT 2012</c:v>
                </c:pt>
                <c:pt idx="22">
                  <c:v>OCT 2012</c:v>
                </c:pt>
                <c:pt idx="23">
                  <c:v>OCT 2012</c:v>
                </c:pt>
                <c:pt idx="24">
                  <c:v>NOV 2012</c:v>
                </c:pt>
                <c:pt idx="25">
                  <c:v>NOV 2012</c:v>
                </c:pt>
                <c:pt idx="26">
                  <c:v>NOV 2012</c:v>
                </c:pt>
                <c:pt idx="27">
                  <c:v>NOV 2012</c:v>
                </c:pt>
                <c:pt idx="28">
                  <c:v>NOV 2012</c:v>
                </c:pt>
                <c:pt idx="29">
                  <c:v>NOV 2012</c:v>
                </c:pt>
                <c:pt idx="30">
                  <c:v>DEC 2012</c:v>
                </c:pt>
                <c:pt idx="31">
                  <c:v>DEC 2012</c:v>
                </c:pt>
                <c:pt idx="32">
                  <c:v>DEC 2012</c:v>
                </c:pt>
                <c:pt idx="33">
                  <c:v>DEC 2012</c:v>
                </c:pt>
                <c:pt idx="34">
                  <c:v>DEC 2012</c:v>
                </c:pt>
                <c:pt idx="35">
                  <c:v>DEC 2012</c:v>
                </c:pt>
                <c:pt idx="36">
                  <c:v>JAN 2013</c:v>
                </c:pt>
                <c:pt idx="37">
                  <c:v>JAN 2013</c:v>
                </c:pt>
                <c:pt idx="38">
                  <c:v>JAN 2013</c:v>
                </c:pt>
                <c:pt idx="39">
                  <c:v>JAN 2013</c:v>
                </c:pt>
                <c:pt idx="40">
                  <c:v>JAN 2013</c:v>
                </c:pt>
                <c:pt idx="41">
                  <c:v>JAN 2013</c:v>
                </c:pt>
                <c:pt idx="42">
                  <c:v>FEB 2013</c:v>
                </c:pt>
                <c:pt idx="43">
                  <c:v>FEB 2013</c:v>
                </c:pt>
                <c:pt idx="44">
                  <c:v>FEB 2013</c:v>
                </c:pt>
                <c:pt idx="45">
                  <c:v>FEB 2013</c:v>
                </c:pt>
                <c:pt idx="46">
                  <c:v>FEB 2013</c:v>
                </c:pt>
                <c:pt idx="47">
                  <c:v>FEB 2013</c:v>
                </c:pt>
                <c:pt idx="48">
                  <c:v>MAR 2013</c:v>
                </c:pt>
                <c:pt idx="49">
                  <c:v>MAR 2013</c:v>
                </c:pt>
                <c:pt idx="50">
                  <c:v>MAR 2013</c:v>
                </c:pt>
                <c:pt idx="51">
                  <c:v>MAR 2013</c:v>
                </c:pt>
                <c:pt idx="52">
                  <c:v>MAR 2013</c:v>
                </c:pt>
                <c:pt idx="53">
                  <c:v>MAR 2013</c:v>
                </c:pt>
                <c:pt idx="54">
                  <c:v>APR 2013</c:v>
                </c:pt>
                <c:pt idx="55">
                  <c:v>APR 2013</c:v>
                </c:pt>
                <c:pt idx="56">
                  <c:v>APR 2013</c:v>
                </c:pt>
                <c:pt idx="57">
                  <c:v>APR 2013</c:v>
                </c:pt>
                <c:pt idx="58">
                  <c:v>APR 2013</c:v>
                </c:pt>
                <c:pt idx="59">
                  <c:v>APR 2013</c:v>
                </c:pt>
                <c:pt idx="60">
                  <c:v>MAY 2013</c:v>
                </c:pt>
                <c:pt idx="61">
                  <c:v>MAY 2013</c:v>
                </c:pt>
                <c:pt idx="62">
                  <c:v>MAY 2013</c:v>
                </c:pt>
                <c:pt idx="63">
                  <c:v>MAY 2013</c:v>
                </c:pt>
                <c:pt idx="64">
                  <c:v>MAY 2013</c:v>
                </c:pt>
                <c:pt idx="65">
                  <c:v>MAY 2013</c:v>
                </c:pt>
                <c:pt idx="66">
                  <c:v>JUN 2013</c:v>
                </c:pt>
                <c:pt idx="67">
                  <c:v>JUN 2013</c:v>
                </c:pt>
                <c:pt idx="68">
                  <c:v>JUN 2013</c:v>
                </c:pt>
                <c:pt idx="69">
                  <c:v>JUN 2013</c:v>
                </c:pt>
                <c:pt idx="70">
                  <c:v>JUN 2013</c:v>
                </c:pt>
                <c:pt idx="71">
                  <c:v>JUN 2013</c:v>
                </c:pt>
                <c:pt idx="72">
                  <c:v>2012/13</c:v>
                </c:pt>
                <c:pt idx="73">
                  <c:v>JUL 2013</c:v>
                </c:pt>
                <c:pt idx="74">
                  <c:v>JUL 2013</c:v>
                </c:pt>
                <c:pt idx="75">
                  <c:v>JUL 2013</c:v>
                </c:pt>
                <c:pt idx="76">
                  <c:v>JUL 2013</c:v>
                </c:pt>
                <c:pt idx="77">
                  <c:v>JUL 2013</c:v>
                </c:pt>
                <c:pt idx="78">
                  <c:v>JUL 2013</c:v>
                </c:pt>
                <c:pt idx="79">
                  <c:v>AUG 2013</c:v>
                </c:pt>
                <c:pt idx="80">
                  <c:v>AUG 2013</c:v>
                </c:pt>
                <c:pt idx="81">
                  <c:v>AUG 2013</c:v>
                </c:pt>
                <c:pt idx="82">
                  <c:v>AUG 2013</c:v>
                </c:pt>
                <c:pt idx="83">
                  <c:v>AUG 2013</c:v>
                </c:pt>
                <c:pt idx="84">
                  <c:v>AUG 2013</c:v>
                </c:pt>
                <c:pt idx="85">
                  <c:v>SEP 2013</c:v>
                </c:pt>
                <c:pt idx="86">
                  <c:v>SEP 2013</c:v>
                </c:pt>
                <c:pt idx="87">
                  <c:v>SEP 2013</c:v>
                </c:pt>
                <c:pt idx="88">
                  <c:v>SEP 2013</c:v>
                </c:pt>
                <c:pt idx="89">
                  <c:v>SEP 2013</c:v>
                </c:pt>
                <c:pt idx="90">
                  <c:v>SEP 2013</c:v>
                </c:pt>
                <c:pt idx="91">
                  <c:v>OCT 2013</c:v>
                </c:pt>
                <c:pt idx="92">
                  <c:v>OCT 2013</c:v>
                </c:pt>
                <c:pt idx="93">
                  <c:v>OCT 2013</c:v>
                </c:pt>
                <c:pt idx="94">
                  <c:v>OCT 2013</c:v>
                </c:pt>
                <c:pt idx="95">
                  <c:v>OCT 2013</c:v>
                </c:pt>
                <c:pt idx="96">
                  <c:v>OCT 2013</c:v>
                </c:pt>
                <c:pt idx="97">
                  <c:v>NOV 2013</c:v>
                </c:pt>
                <c:pt idx="98">
                  <c:v>NOV 2013</c:v>
                </c:pt>
                <c:pt idx="99">
                  <c:v>NOV 2013</c:v>
                </c:pt>
                <c:pt idx="100">
                  <c:v>NOV 2013</c:v>
                </c:pt>
                <c:pt idx="101">
                  <c:v>NOV 2013</c:v>
                </c:pt>
                <c:pt idx="102">
                  <c:v>NOV 2013</c:v>
                </c:pt>
                <c:pt idx="103">
                  <c:v>DEC 2013</c:v>
                </c:pt>
                <c:pt idx="104">
                  <c:v>DEC 2013</c:v>
                </c:pt>
                <c:pt idx="105">
                  <c:v>DEC 2013</c:v>
                </c:pt>
                <c:pt idx="106">
                  <c:v>DEC 2013</c:v>
                </c:pt>
                <c:pt idx="107">
                  <c:v>DEC 2013</c:v>
                </c:pt>
                <c:pt idx="108">
                  <c:v>DEC 2013</c:v>
                </c:pt>
                <c:pt idx="109">
                  <c:v>JAN 2014</c:v>
                </c:pt>
                <c:pt idx="110">
                  <c:v>JAN 2014</c:v>
                </c:pt>
                <c:pt idx="111">
                  <c:v>JAN 2014</c:v>
                </c:pt>
                <c:pt idx="112">
                  <c:v>JAN 2014</c:v>
                </c:pt>
                <c:pt idx="113">
                  <c:v>JAN 2014</c:v>
                </c:pt>
                <c:pt idx="114">
                  <c:v>JAN 2014</c:v>
                </c:pt>
                <c:pt idx="115">
                  <c:v>FEB 2014</c:v>
                </c:pt>
                <c:pt idx="116">
                  <c:v>FEB 2014</c:v>
                </c:pt>
                <c:pt idx="117">
                  <c:v>FEB 2014</c:v>
                </c:pt>
                <c:pt idx="118">
                  <c:v>FEB 2014</c:v>
                </c:pt>
                <c:pt idx="119">
                  <c:v>FEB 2014</c:v>
                </c:pt>
                <c:pt idx="120">
                  <c:v>FEB 2014</c:v>
                </c:pt>
                <c:pt idx="121">
                  <c:v>MAR 2014</c:v>
                </c:pt>
                <c:pt idx="122">
                  <c:v>MAR 2014</c:v>
                </c:pt>
                <c:pt idx="123">
                  <c:v>MAR 2014</c:v>
                </c:pt>
                <c:pt idx="124">
                  <c:v>MAR 2014</c:v>
                </c:pt>
                <c:pt idx="125">
                  <c:v>MAR 2014</c:v>
                </c:pt>
                <c:pt idx="126">
                  <c:v>MAR 2014</c:v>
                </c:pt>
                <c:pt idx="127">
                  <c:v>APR 2014</c:v>
                </c:pt>
                <c:pt idx="128">
                  <c:v>APR 2014</c:v>
                </c:pt>
                <c:pt idx="129">
                  <c:v>APR 2014</c:v>
                </c:pt>
                <c:pt idx="130">
                  <c:v>APR 2014</c:v>
                </c:pt>
                <c:pt idx="131">
                  <c:v>APR 2014</c:v>
                </c:pt>
                <c:pt idx="132">
                  <c:v>APR 2014</c:v>
                </c:pt>
                <c:pt idx="133">
                  <c:v>MAY 2014</c:v>
                </c:pt>
                <c:pt idx="134">
                  <c:v>MAY 2014</c:v>
                </c:pt>
                <c:pt idx="135">
                  <c:v>MAY 2014</c:v>
                </c:pt>
                <c:pt idx="136">
                  <c:v>MAY 2014</c:v>
                </c:pt>
                <c:pt idx="137">
                  <c:v>MAY 2014</c:v>
                </c:pt>
                <c:pt idx="138">
                  <c:v>MAY 2014</c:v>
                </c:pt>
                <c:pt idx="139">
                  <c:v>JUN 2014</c:v>
                </c:pt>
                <c:pt idx="140">
                  <c:v>JUN 2014</c:v>
                </c:pt>
                <c:pt idx="141">
                  <c:v>JUN 2014</c:v>
                </c:pt>
                <c:pt idx="142">
                  <c:v>JUN 2014</c:v>
                </c:pt>
                <c:pt idx="143">
                  <c:v>JUN 2014</c:v>
                </c:pt>
                <c:pt idx="144">
                  <c:v>JUN 2014</c:v>
                </c:pt>
                <c:pt idx="145">
                  <c:v>2013/14</c:v>
                </c:pt>
                <c:pt idx="146">
                  <c:v>JUL 2014</c:v>
                </c:pt>
                <c:pt idx="147">
                  <c:v>JUL 2014</c:v>
                </c:pt>
                <c:pt idx="148">
                  <c:v>JUL 2014</c:v>
                </c:pt>
                <c:pt idx="149">
                  <c:v>JUL 2014</c:v>
                </c:pt>
                <c:pt idx="150">
                  <c:v>JUL 2014</c:v>
                </c:pt>
                <c:pt idx="151">
                  <c:v>JUL 2014</c:v>
                </c:pt>
                <c:pt idx="152">
                  <c:v>AUG 2014</c:v>
                </c:pt>
                <c:pt idx="153">
                  <c:v>AUG 2014</c:v>
                </c:pt>
                <c:pt idx="154">
                  <c:v>AUG 2014</c:v>
                </c:pt>
                <c:pt idx="155">
                  <c:v>AUG 2014</c:v>
                </c:pt>
                <c:pt idx="156">
                  <c:v>AUG 2014</c:v>
                </c:pt>
                <c:pt idx="157">
                  <c:v>AUG 2014</c:v>
                </c:pt>
                <c:pt idx="158">
                  <c:v>SEP 2014</c:v>
                </c:pt>
                <c:pt idx="159">
                  <c:v>SEP 2014</c:v>
                </c:pt>
                <c:pt idx="160">
                  <c:v>SEP 2014</c:v>
                </c:pt>
                <c:pt idx="161">
                  <c:v>SEP 2014</c:v>
                </c:pt>
                <c:pt idx="162">
                  <c:v>SEP 2014</c:v>
                </c:pt>
                <c:pt idx="163">
                  <c:v>SEP 2014</c:v>
                </c:pt>
                <c:pt idx="164">
                  <c:v>OCT 2014</c:v>
                </c:pt>
                <c:pt idx="165">
                  <c:v>OCT 2014</c:v>
                </c:pt>
                <c:pt idx="166">
                  <c:v>OCT 2014</c:v>
                </c:pt>
                <c:pt idx="167">
                  <c:v>OCT 2014</c:v>
                </c:pt>
                <c:pt idx="168">
                  <c:v>OCT 2014</c:v>
                </c:pt>
                <c:pt idx="169">
                  <c:v>OCT 2014</c:v>
                </c:pt>
                <c:pt idx="170">
                  <c:v>NOV 2014</c:v>
                </c:pt>
                <c:pt idx="171">
                  <c:v>NOV 2014</c:v>
                </c:pt>
                <c:pt idx="172">
                  <c:v>NOV 2014</c:v>
                </c:pt>
                <c:pt idx="173">
                  <c:v>NOV 2014</c:v>
                </c:pt>
                <c:pt idx="174">
                  <c:v>NOV 2014</c:v>
                </c:pt>
                <c:pt idx="175">
                  <c:v>NOV 2014</c:v>
                </c:pt>
                <c:pt idx="176">
                  <c:v>DEC 2014</c:v>
                </c:pt>
                <c:pt idx="177">
                  <c:v>DEC 2014</c:v>
                </c:pt>
                <c:pt idx="178">
                  <c:v>DEC 2014</c:v>
                </c:pt>
                <c:pt idx="179">
                  <c:v>DEC 2014</c:v>
                </c:pt>
                <c:pt idx="180">
                  <c:v>DEC 2014</c:v>
                </c:pt>
                <c:pt idx="181">
                  <c:v>DEC 2014</c:v>
                </c:pt>
                <c:pt idx="182">
                  <c:v>JAN 2015</c:v>
                </c:pt>
                <c:pt idx="183">
                  <c:v>JAN 2015</c:v>
                </c:pt>
                <c:pt idx="184">
                  <c:v>JAN 2015</c:v>
                </c:pt>
                <c:pt idx="185">
                  <c:v>JAN 2015</c:v>
                </c:pt>
                <c:pt idx="186">
                  <c:v>JAN 2015</c:v>
                </c:pt>
                <c:pt idx="187">
                  <c:v>JAN 2015</c:v>
                </c:pt>
                <c:pt idx="188">
                  <c:v>FEB 2015</c:v>
                </c:pt>
                <c:pt idx="189">
                  <c:v>FEB 2015</c:v>
                </c:pt>
                <c:pt idx="190">
                  <c:v>FEB 2015</c:v>
                </c:pt>
                <c:pt idx="191">
                  <c:v>FEB 2015</c:v>
                </c:pt>
                <c:pt idx="192">
                  <c:v>FEB 2015</c:v>
                </c:pt>
                <c:pt idx="193">
                  <c:v>FEB 2015</c:v>
                </c:pt>
                <c:pt idx="194">
                  <c:v>MAR 2015</c:v>
                </c:pt>
                <c:pt idx="195">
                  <c:v>MAR 2015</c:v>
                </c:pt>
                <c:pt idx="196">
                  <c:v>MAR 2015</c:v>
                </c:pt>
                <c:pt idx="197">
                  <c:v>MAR 2015</c:v>
                </c:pt>
                <c:pt idx="198">
                  <c:v>MAR 2015</c:v>
                </c:pt>
                <c:pt idx="199">
                  <c:v>MAR 2015</c:v>
                </c:pt>
                <c:pt idx="200">
                  <c:v>APR 2015</c:v>
                </c:pt>
                <c:pt idx="201">
                  <c:v>APR 2015</c:v>
                </c:pt>
                <c:pt idx="202">
                  <c:v>APR 2015</c:v>
                </c:pt>
                <c:pt idx="203">
                  <c:v>APR 2015</c:v>
                </c:pt>
                <c:pt idx="204">
                  <c:v>APR 2015</c:v>
                </c:pt>
                <c:pt idx="205">
                  <c:v>APR 2015</c:v>
                </c:pt>
                <c:pt idx="206">
                  <c:v>MAY 2015</c:v>
                </c:pt>
                <c:pt idx="207">
                  <c:v>MAY 2015</c:v>
                </c:pt>
                <c:pt idx="208">
                  <c:v>MAY 2015</c:v>
                </c:pt>
                <c:pt idx="209">
                  <c:v>MAY 2015</c:v>
                </c:pt>
                <c:pt idx="210">
                  <c:v>MAY 2015</c:v>
                </c:pt>
                <c:pt idx="211">
                  <c:v>MAY 2015</c:v>
                </c:pt>
                <c:pt idx="212">
                  <c:v>JUN 2015</c:v>
                </c:pt>
                <c:pt idx="213">
                  <c:v>JUN 2015</c:v>
                </c:pt>
                <c:pt idx="214">
                  <c:v>JUN 2015</c:v>
                </c:pt>
                <c:pt idx="215">
                  <c:v>JUN 2015</c:v>
                </c:pt>
                <c:pt idx="216">
                  <c:v>JUN 2015</c:v>
                </c:pt>
                <c:pt idx="217">
                  <c:v>JUN 2015</c:v>
                </c:pt>
                <c:pt idx="218">
                  <c:v>2014/15</c:v>
                </c:pt>
                <c:pt idx="219">
                  <c:v>JUL 2015</c:v>
                </c:pt>
                <c:pt idx="220">
                  <c:v>JUL 2015</c:v>
                </c:pt>
                <c:pt idx="221">
                  <c:v>JUL 2015</c:v>
                </c:pt>
                <c:pt idx="222">
                  <c:v>JUL 2015</c:v>
                </c:pt>
                <c:pt idx="223">
                  <c:v>JUL 2015</c:v>
                </c:pt>
                <c:pt idx="224">
                  <c:v>JUL 2015</c:v>
                </c:pt>
                <c:pt idx="225">
                  <c:v>AUG 2015</c:v>
                </c:pt>
                <c:pt idx="226">
                  <c:v>AUG 2015</c:v>
                </c:pt>
                <c:pt idx="227">
                  <c:v>AUG 2015</c:v>
                </c:pt>
                <c:pt idx="228">
                  <c:v>AUG 2015</c:v>
                </c:pt>
                <c:pt idx="229">
                  <c:v>AUG 2015</c:v>
                </c:pt>
                <c:pt idx="230">
                  <c:v>AUG 2015</c:v>
                </c:pt>
                <c:pt idx="231">
                  <c:v>SEP 2015</c:v>
                </c:pt>
                <c:pt idx="232">
                  <c:v>SEP 2015</c:v>
                </c:pt>
                <c:pt idx="233">
                  <c:v>SEP 2015</c:v>
                </c:pt>
                <c:pt idx="234">
                  <c:v>SEP 2015</c:v>
                </c:pt>
                <c:pt idx="235">
                  <c:v>SEP 2015</c:v>
                </c:pt>
                <c:pt idx="236">
                  <c:v>SEP 2015</c:v>
                </c:pt>
                <c:pt idx="237">
                  <c:v>OCT 2015</c:v>
                </c:pt>
                <c:pt idx="238">
                  <c:v>OCT 2015</c:v>
                </c:pt>
                <c:pt idx="239">
                  <c:v>OCT 2015</c:v>
                </c:pt>
                <c:pt idx="240">
                  <c:v>OCT 2015</c:v>
                </c:pt>
                <c:pt idx="241">
                  <c:v>OCT 2015</c:v>
                </c:pt>
                <c:pt idx="242">
                  <c:v>OCT 2015</c:v>
                </c:pt>
                <c:pt idx="243">
                  <c:v>NOV 2015</c:v>
                </c:pt>
                <c:pt idx="244">
                  <c:v>NOV 2015</c:v>
                </c:pt>
                <c:pt idx="245">
                  <c:v>NOV 2015</c:v>
                </c:pt>
                <c:pt idx="246">
                  <c:v>NOV 2015</c:v>
                </c:pt>
                <c:pt idx="247">
                  <c:v>NOV 2015</c:v>
                </c:pt>
                <c:pt idx="248">
                  <c:v>NOV 2015</c:v>
                </c:pt>
                <c:pt idx="249">
                  <c:v>DEC 2015</c:v>
                </c:pt>
                <c:pt idx="250">
                  <c:v>DEC 2015</c:v>
                </c:pt>
                <c:pt idx="251">
                  <c:v>DEC 2015</c:v>
                </c:pt>
                <c:pt idx="252">
                  <c:v>DEC 2015</c:v>
                </c:pt>
                <c:pt idx="253">
                  <c:v>DEC 2015</c:v>
                </c:pt>
                <c:pt idx="254">
                  <c:v>DEC 2015</c:v>
                </c:pt>
                <c:pt idx="255">
                  <c:v>JAN 2016</c:v>
                </c:pt>
                <c:pt idx="256">
                  <c:v>JAN 2016</c:v>
                </c:pt>
                <c:pt idx="257">
                  <c:v>JAN 2016</c:v>
                </c:pt>
                <c:pt idx="258">
                  <c:v>JAN 2016</c:v>
                </c:pt>
                <c:pt idx="259">
                  <c:v>JAN 2016</c:v>
                </c:pt>
                <c:pt idx="260">
                  <c:v>JAN 2016</c:v>
                </c:pt>
                <c:pt idx="261">
                  <c:v>FEB 2016</c:v>
                </c:pt>
                <c:pt idx="262">
                  <c:v>FEB 2016</c:v>
                </c:pt>
                <c:pt idx="263">
                  <c:v>FEB 2016</c:v>
                </c:pt>
                <c:pt idx="264">
                  <c:v>FEB 2016</c:v>
                </c:pt>
                <c:pt idx="265">
                  <c:v>FEB 2016</c:v>
                </c:pt>
                <c:pt idx="266">
                  <c:v>FEB 2016</c:v>
                </c:pt>
                <c:pt idx="267">
                  <c:v>MAR 2016</c:v>
                </c:pt>
                <c:pt idx="268">
                  <c:v>MAR 2016</c:v>
                </c:pt>
                <c:pt idx="269">
                  <c:v>MAR 2016</c:v>
                </c:pt>
                <c:pt idx="270">
                  <c:v>MAR 2016</c:v>
                </c:pt>
                <c:pt idx="271">
                  <c:v>MAR 2016</c:v>
                </c:pt>
                <c:pt idx="272">
                  <c:v>MAR 2016</c:v>
                </c:pt>
                <c:pt idx="273">
                  <c:v>APR 2016</c:v>
                </c:pt>
                <c:pt idx="274">
                  <c:v>APR 2016</c:v>
                </c:pt>
                <c:pt idx="275">
                  <c:v>APR 2016</c:v>
                </c:pt>
                <c:pt idx="276">
                  <c:v>APR 2016</c:v>
                </c:pt>
                <c:pt idx="277">
                  <c:v>APR 2016</c:v>
                </c:pt>
                <c:pt idx="278">
                  <c:v>APR 2016</c:v>
                </c:pt>
                <c:pt idx="279">
                  <c:v>MAY 2016</c:v>
                </c:pt>
                <c:pt idx="280">
                  <c:v>MAY 2016</c:v>
                </c:pt>
                <c:pt idx="281">
                  <c:v>MAY 2016</c:v>
                </c:pt>
                <c:pt idx="282">
                  <c:v>MAY 2016</c:v>
                </c:pt>
                <c:pt idx="283">
                  <c:v>MAY 2016</c:v>
                </c:pt>
                <c:pt idx="284">
                  <c:v>MAY 2016</c:v>
                </c:pt>
                <c:pt idx="285">
                  <c:v>JUN 2016</c:v>
                </c:pt>
                <c:pt idx="286">
                  <c:v>JUN 2016</c:v>
                </c:pt>
                <c:pt idx="287">
                  <c:v>JUN 2016</c:v>
                </c:pt>
                <c:pt idx="288">
                  <c:v>JUN 2016</c:v>
                </c:pt>
                <c:pt idx="289">
                  <c:v>JUN 2016</c:v>
                </c:pt>
                <c:pt idx="290">
                  <c:v>JUN 2016</c:v>
                </c:pt>
                <c:pt idx="291">
                  <c:v>2015/16</c:v>
                </c:pt>
              </c:strCache>
            </c:strRef>
          </c:cat>
          <c:val>
            <c:numRef>
              <c:f>'Final Stats '!$C$2:$C$293</c:f>
            </c:numRef>
          </c:val>
        </c:ser>
        <c:ser>
          <c:idx val="2"/>
          <c:order val="2"/>
          <c:tx>
            <c:strRef>
              <c:f>'Final Graph'!$D$1</c:f>
              <c:strCache>
                <c:ptCount val="1"/>
                <c:pt idx="0">
                  <c:v>Number of times logged onto BI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'Final Graph'!$A$2:$A$293</c:f>
              <c:strCache>
                <c:ptCount val="4"/>
                <c:pt idx="0">
                  <c:v>2012/13</c:v>
                </c:pt>
                <c:pt idx="1">
                  <c:v>2013/14</c:v>
                </c:pt>
                <c:pt idx="2">
                  <c:v>2014/15</c:v>
                </c:pt>
                <c:pt idx="3">
                  <c:v>2015/16</c:v>
                </c:pt>
              </c:strCache>
            </c:strRef>
          </c:cat>
          <c:val>
            <c:numRef>
              <c:f>'Final Graph'!$D$2:$D$293</c:f>
              <c:numCache>
                <c:formatCode>#,##0;\-#,##0;#,##0;@</c:formatCode>
                <c:ptCount val="4"/>
                <c:pt idx="0">
                  <c:v>4966</c:v>
                </c:pt>
                <c:pt idx="1">
                  <c:v>5301</c:v>
                </c:pt>
                <c:pt idx="2">
                  <c:v>7411</c:v>
                </c:pt>
                <c:pt idx="3">
                  <c:v>5803</c:v>
                </c:pt>
              </c:numCache>
            </c:numRef>
          </c:val>
        </c:ser>
        <c:ser>
          <c:idx val="3"/>
          <c:order val="3"/>
          <c:tx>
            <c:strRef>
              <c:f>'Final Graph'!$E$1</c:f>
              <c:strCache>
                <c:ptCount val="1"/>
                <c:pt idx="0">
                  <c:v>Benchmark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'Final Graph'!$A$2:$A$293</c:f>
              <c:strCache>
                <c:ptCount val="4"/>
                <c:pt idx="0">
                  <c:v>2012/13</c:v>
                </c:pt>
                <c:pt idx="1">
                  <c:v>2013/14</c:v>
                </c:pt>
                <c:pt idx="2">
                  <c:v>2014/15</c:v>
                </c:pt>
                <c:pt idx="3">
                  <c:v>2015/16</c:v>
                </c:pt>
              </c:strCache>
            </c:strRef>
          </c:cat>
          <c:val>
            <c:numRef>
              <c:f>'Final Graph'!$E$2:$E$293</c:f>
              <c:numCache>
                <c:formatCode>#,##0;\-#,##0;#,##0;@</c:formatCode>
                <c:ptCount val="4"/>
                <c:pt idx="0">
                  <c:v>66996</c:v>
                </c:pt>
                <c:pt idx="1">
                  <c:v>66996</c:v>
                </c:pt>
                <c:pt idx="2">
                  <c:v>66996</c:v>
                </c:pt>
                <c:pt idx="3">
                  <c:v>66996</c:v>
                </c:pt>
              </c:numCache>
            </c:numRef>
          </c:val>
        </c:ser>
        <c:ser>
          <c:idx val="4"/>
          <c:order val="4"/>
          <c:tx>
            <c:strRef>
              <c:f>'Final Graph'!$F$1</c:f>
              <c:strCache>
                <c:ptCount val="1"/>
                <c:pt idx="0">
                  <c:v>% Usage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'Final Graph'!$A$2:$A$293</c:f>
              <c:strCache>
                <c:ptCount val="4"/>
                <c:pt idx="0">
                  <c:v>2012/13</c:v>
                </c:pt>
                <c:pt idx="1">
                  <c:v>2013/14</c:v>
                </c:pt>
                <c:pt idx="2">
                  <c:v>2014/15</c:v>
                </c:pt>
                <c:pt idx="3">
                  <c:v>2015/16</c:v>
                </c:pt>
              </c:strCache>
            </c:strRef>
          </c:cat>
          <c:val>
            <c:numRef>
              <c:f>'Final Graph'!$F$2:$F$293</c:f>
              <c:numCache>
                <c:formatCode>0%</c:formatCode>
                <c:ptCount val="4"/>
                <c:pt idx="0">
                  <c:v>7.4123828288256019E-2</c:v>
                </c:pt>
                <c:pt idx="1">
                  <c:v>7.9124126813541112E-2</c:v>
                </c:pt>
                <c:pt idx="2">
                  <c:v>0.11061854439070989</c:v>
                </c:pt>
                <c:pt idx="3">
                  <c:v>8.6617111469341451E-2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shape val="box"/>
        <c:axId val="176305280"/>
        <c:axId val="176306816"/>
        <c:axId val="0"/>
      </c:bar3DChart>
      <c:catAx>
        <c:axId val="1763052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76306816"/>
        <c:crosses val="autoZero"/>
        <c:auto val="1"/>
        <c:lblAlgn val="ctr"/>
        <c:lblOffset val="100"/>
        <c:noMultiLvlLbl val="0"/>
      </c:catAx>
      <c:valAx>
        <c:axId val="176306816"/>
        <c:scaling>
          <c:orientation val="minMax"/>
        </c:scaling>
        <c:delete val="0"/>
        <c:axPos val="l"/>
        <c:majorGridlines/>
        <c:numFmt formatCode="#,##0;\-#,##0;#,##0;@" sourceLinked="1"/>
        <c:majorTickMark val="none"/>
        <c:minorTickMark val="none"/>
        <c:tickLblPos val="nextTo"/>
        <c:spPr>
          <a:ln w="9525">
            <a:noFill/>
          </a:ln>
        </c:spPr>
        <c:crossAx val="176305280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spPr>
    <a:solidFill>
      <a:schemeClr val="bg1">
        <a:lumMod val="95000"/>
      </a:schemeClr>
    </a:solidFill>
    <a:ln w="19050">
      <a:solidFill>
        <a:schemeClr val="accent1"/>
      </a:solidFill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342900</xdr:colOff>
      <xdr:row>0</xdr:row>
      <xdr:rowOff>22860</xdr:rowOff>
    </xdr:from>
    <xdr:to>
      <xdr:col>14</xdr:col>
      <xdr:colOff>441960</xdr:colOff>
      <xdr:row>88</xdr:row>
      <xdr:rowOff>76200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14</xdr:col>
      <xdr:colOff>495300</xdr:colOff>
      <xdr:row>0</xdr:row>
      <xdr:rowOff>99060</xdr:rowOff>
    </xdr:from>
    <xdr:to>
      <xdr:col>22</xdr:col>
      <xdr:colOff>0</xdr:colOff>
      <xdr:row>87</xdr:row>
      <xdr:rowOff>144780</xdr:rowOff>
    </xdr:to>
    <xdr:pic>
      <xdr:nvPicPr>
        <xdr:cNvPr id="3" name="Picture 2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10500" y="99060"/>
          <a:ext cx="4381500" cy="30708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418768</xdr:colOff>
      <xdr:row>2</xdr:row>
      <xdr:rowOff>33130</xdr:rowOff>
    </xdr:from>
    <xdr:to>
      <xdr:col>11</xdr:col>
      <xdr:colOff>530088</xdr:colOff>
      <xdr:row>69</xdr:row>
      <xdr:rowOff>145771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335280</xdr:colOff>
      <xdr:row>224</xdr:row>
      <xdr:rowOff>125730</xdr:rowOff>
    </xdr:from>
    <xdr:to>
      <xdr:col>13</xdr:col>
      <xdr:colOff>541020</xdr:colOff>
      <xdr:row>269</xdr:row>
      <xdr:rowOff>83820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371061</xdr:colOff>
      <xdr:row>0</xdr:row>
      <xdr:rowOff>129209</xdr:rowOff>
    </xdr:from>
    <xdr:to>
      <xdr:col>12</xdr:col>
      <xdr:colOff>477079</xdr:colOff>
      <xdr:row>90</xdr:row>
      <xdr:rowOff>72888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386736</xdr:colOff>
      <xdr:row>73</xdr:row>
      <xdr:rowOff>42809</xdr:rowOff>
    </xdr:from>
    <xdr:to>
      <xdr:col>14</xdr:col>
      <xdr:colOff>554249</xdr:colOff>
      <xdr:row>311</xdr:row>
      <xdr:rowOff>76427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7"/>
  <sheetViews>
    <sheetView showGridLines="0" workbookViewId="0">
      <pane ySplit="2" topLeftCell="A221" activePane="bottomLeft" state="frozen"/>
      <selection pane="bottomLeft" activeCell="D252" sqref="D252"/>
    </sheetView>
  </sheetViews>
  <sheetFormatPr defaultRowHeight="12.5" x14ac:dyDescent="0.25"/>
  <cols>
    <col min="1" max="1" width="20.6328125" bestFit="1" customWidth="1"/>
    <col min="2" max="2" width="11.6328125" bestFit="1" customWidth="1"/>
    <col min="3" max="3" width="18.6328125" bestFit="1" customWidth="1"/>
    <col min="4" max="4" width="16.36328125" customWidth="1"/>
    <col min="5" max="5" width="14.453125" customWidth="1"/>
    <col min="6" max="6" width="9.6328125" style="7" bestFit="1" customWidth="1"/>
    <col min="8" max="8" width="2.36328125" customWidth="1"/>
    <col min="9" max="9" width="18.90625" bestFit="1" customWidth="1"/>
    <col min="10" max="11" width="16.6328125" bestFit="1" customWidth="1"/>
    <col min="12" max="12" width="15.6328125" bestFit="1" customWidth="1"/>
  </cols>
  <sheetData>
    <row r="1" spans="1:12" ht="23.25" thickBot="1" x14ac:dyDescent="0.25">
      <c r="A1" s="1" t="s">
        <v>0</v>
      </c>
      <c r="I1" s="11"/>
      <c r="J1" s="11"/>
      <c r="K1" s="11"/>
      <c r="L1" s="11"/>
    </row>
    <row r="2" spans="1:12" ht="23.25" thickBot="1" x14ac:dyDescent="0.25">
      <c r="A2" s="2" t="s">
        <v>1</v>
      </c>
      <c r="B2" s="2" t="s">
        <v>2</v>
      </c>
      <c r="C2" s="2" t="s">
        <v>95</v>
      </c>
      <c r="D2" s="2" t="s">
        <v>92</v>
      </c>
      <c r="E2" s="2" t="s">
        <v>93</v>
      </c>
      <c r="F2" s="2" t="s">
        <v>52</v>
      </c>
      <c r="I2" s="12"/>
      <c r="J2" s="12"/>
      <c r="K2" s="12"/>
      <c r="L2" s="12"/>
    </row>
    <row r="3" spans="1:12" ht="13.5" thickBot="1" x14ac:dyDescent="0.25">
      <c r="A3" s="2" t="s">
        <v>4</v>
      </c>
      <c r="B3" s="2" t="s">
        <v>15</v>
      </c>
      <c r="C3" s="3">
        <v>1</v>
      </c>
      <c r="D3" s="3">
        <v>0</v>
      </c>
      <c r="E3" s="3">
        <f>C3*0</f>
        <v>0</v>
      </c>
      <c r="F3" s="8">
        <f>IF(E3&lt;&gt;0,IFERROR(D3/E3,0),1)</f>
        <v>1</v>
      </c>
      <c r="I3" s="13"/>
      <c r="J3" s="14"/>
      <c r="K3" s="14"/>
      <c r="L3" s="15"/>
    </row>
    <row r="4" spans="1:12" ht="13.5" thickBot="1" x14ac:dyDescent="0.25">
      <c r="A4" s="2" t="s">
        <v>4</v>
      </c>
      <c r="B4" s="2" t="s">
        <v>5</v>
      </c>
      <c r="C4" s="3">
        <v>9</v>
      </c>
      <c r="D4" s="3">
        <v>2</v>
      </c>
      <c r="E4" s="3">
        <f>C4*0</f>
        <v>0</v>
      </c>
      <c r="F4" s="8">
        <f t="shared" ref="F4:F67" si="0">IF(E4&lt;&gt;0,IFERROR(D4/E4,0),1)</f>
        <v>1</v>
      </c>
      <c r="I4" s="13"/>
      <c r="J4" s="14"/>
      <c r="K4" s="14"/>
      <c r="L4" s="15"/>
    </row>
    <row r="5" spans="1:12" ht="13.5" thickBot="1" x14ac:dyDescent="0.25">
      <c r="A5" s="2" t="s">
        <v>4</v>
      </c>
      <c r="B5" s="2" t="s">
        <v>6</v>
      </c>
      <c r="C5" s="4">
        <v>54</v>
      </c>
      <c r="D5" s="4">
        <v>2</v>
      </c>
      <c r="E5" s="4">
        <f>C5*4</f>
        <v>216</v>
      </c>
      <c r="F5" s="8">
        <f t="shared" si="0"/>
        <v>9.2592592592592587E-3</v>
      </c>
      <c r="I5" s="48" t="s">
        <v>60</v>
      </c>
      <c r="J5" s="49"/>
      <c r="K5" s="49"/>
      <c r="L5" s="50"/>
    </row>
    <row r="6" spans="1:12" ht="24.75" thickBot="1" x14ac:dyDescent="0.25">
      <c r="A6" s="2" t="s">
        <v>4</v>
      </c>
      <c r="B6" s="2" t="s">
        <v>7</v>
      </c>
      <c r="C6" s="3">
        <v>235</v>
      </c>
      <c r="D6" s="3">
        <v>71</v>
      </c>
      <c r="E6" s="3">
        <f>C6*5</f>
        <v>1175</v>
      </c>
      <c r="F6" s="8">
        <f t="shared" si="0"/>
        <v>6.0425531914893617E-2</v>
      </c>
      <c r="I6" s="23" t="s">
        <v>56</v>
      </c>
      <c r="J6" s="24" t="s">
        <v>61</v>
      </c>
      <c r="K6" s="24" t="s">
        <v>62</v>
      </c>
      <c r="L6" s="24" t="s">
        <v>91</v>
      </c>
    </row>
    <row r="7" spans="1:12" ht="13.5" thickBot="1" x14ac:dyDescent="0.25">
      <c r="A7" s="2" t="s">
        <v>4</v>
      </c>
      <c r="B7" s="2" t="s">
        <v>8</v>
      </c>
      <c r="C7" s="4">
        <v>524</v>
      </c>
      <c r="D7" s="4">
        <v>74</v>
      </c>
      <c r="E7" s="4">
        <f>C7*8</f>
        <v>4192</v>
      </c>
      <c r="F7" s="8">
        <f t="shared" si="0"/>
        <v>1.7652671755725192E-2</v>
      </c>
      <c r="I7" s="25" t="s">
        <v>65</v>
      </c>
      <c r="J7" s="26">
        <v>1</v>
      </c>
      <c r="K7" s="26" t="s">
        <v>58</v>
      </c>
      <c r="L7" s="26">
        <v>0</v>
      </c>
    </row>
    <row r="8" spans="1:12" ht="13.5" thickBot="1" x14ac:dyDescent="0.25">
      <c r="A8" s="2" t="s">
        <v>4</v>
      </c>
      <c r="B8" s="5" t="s">
        <v>9</v>
      </c>
      <c r="C8" s="6">
        <f>SUM(C3:C7)</f>
        <v>823</v>
      </c>
      <c r="D8" s="6">
        <v>149</v>
      </c>
      <c r="E8" s="6">
        <f>SUM(E3:E7)</f>
        <v>5583</v>
      </c>
      <c r="F8" s="9">
        <f>IF(E8&lt;&gt;0,IFERROR(D8/E8,0),1)</f>
        <v>2.6688160487193264E-2</v>
      </c>
      <c r="G8" s="22"/>
      <c r="H8" s="22"/>
      <c r="I8" s="25" t="s">
        <v>66</v>
      </c>
      <c r="J8" s="26">
        <v>9</v>
      </c>
      <c r="K8" s="26" t="s">
        <v>58</v>
      </c>
      <c r="L8" s="26">
        <v>0</v>
      </c>
    </row>
    <row r="9" spans="1:12" ht="13.5" thickBot="1" x14ac:dyDescent="0.25">
      <c r="A9" s="2" t="s">
        <v>10</v>
      </c>
      <c r="B9" s="2" t="s">
        <v>15</v>
      </c>
      <c r="C9" s="3">
        <v>1</v>
      </c>
      <c r="D9" s="3">
        <v>0</v>
      </c>
      <c r="E9" s="3">
        <f>C9*0</f>
        <v>0</v>
      </c>
      <c r="F9" s="8">
        <f t="shared" si="0"/>
        <v>1</v>
      </c>
      <c r="G9" s="22"/>
      <c r="H9" s="22"/>
      <c r="I9" s="25" t="s">
        <v>67</v>
      </c>
      <c r="J9" s="26">
        <v>54</v>
      </c>
      <c r="K9" s="26" t="s">
        <v>63</v>
      </c>
      <c r="L9" s="26">
        <v>216</v>
      </c>
    </row>
    <row r="10" spans="1:12" ht="13.5" thickBot="1" x14ac:dyDescent="0.25">
      <c r="A10" s="2" t="s">
        <v>10</v>
      </c>
      <c r="B10" s="2" t="s">
        <v>5</v>
      </c>
      <c r="C10" s="3">
        <v>9</v>
      </c>
      <c r="D10" s="4">
        <v>16</v>
      </c>
      <c r="E10" s="3">
        <f>C10*0</f>
        <v>0</v>
      </c>
      <c r="F10" s="8">
        <f t="shared" si="0"/>
        <v>1</v>
      </c>
      <c r="G10" s="22"/>
      <c r="H10" s="22"/>
      <c r="I10" s="25" t="s">
        <v>69</v>
      </c>
      <c r="J10" s="26">
        <v>235</v>
      </c>
      <c r="K10" s="26" t="s">
        <v>57</v>
      </c>
      <c r="L10" s="26">
        <v>1175</v>
      </c>
    </row>
    <row r="11" spans="1:12" ht="13.5" thickBot="1" x14ac:dyDescent="0.25">
      <c r="A11" s="2" t="s">
        <v>10</v>
      </c>
      <c r="B11" s="2" t="s">
        <v>6</v>
      </c>
      <c r="C11" s="4">
        <v>54</v>
      </c>
      <c r="D11" s="3">
        <v>20</v>
      </c>
      <c r="E11" s="4">
        <f>C11*4</f>
        <v>216</v>
      </c>
      <c r="F11" s="8">
        <f>IF(E11&lt;&gt;0,IFERROR(D11/E11,0),1)</f>
        <v>9.2592592592592587E-2</v>
      </c>
      <c r="G11" s="22"/>
      <c r="H11" s="22"/>
      <c r="I11" s="25" t="s">
        <v>68</v>
      </c>
      <c r="J11" s="26">
        <v>524</v>
      </c>
      <c r="K11" s="26" t="s">
        <v>64</v>
      </c>
      <c r="L11" s="26">
        <v>4192</v>
      </c>
    </row>
    <row r="12" spans="1:12" ht="13.5" thickBot="1" x14ac:dyDescent="0.25">
      <c r="A12" s="2" t="s">
        <v>10</v>
      </c>
      <c r="B12" s="2" t="s">
        <v>7</v>
      </c>
      <c r="C12" s="3">
        <v>235</v>
      </c>
      <c r="D12" s="4">
        <v>136</v>
      </c>
      <c r="E12" s="3">
        <f>C12*5</f>
        <v>1175</v>
      </c>
      <c r="F12" s="8">
        <f t="shared" si="0"/>
        <v>0.11574468085106383</v>
      </c>
      <c r="I12" s="25"/>
      <c r="J12" s="26">
        <f>SUM(J7:J11)</f>
        <v>823</v>
      </c>
      <c r="K12" s="26"/>
      <c r="L12" s="26">
        <f>SUM(L7:L11)</f>
        <v>5583</v>
      </c>
    </row>
    <row r="13" spans="1:12" ht="13.5" thickBot="1" x14ac:dyDescent="0.25">
      <c r="A13" s="2" t="s">
        <v>10</v>
      </c>
      <c r="B13" s="2" t="s">
        <v>8</v>
      </c>
      <c r="C13" s="4">
        <v>524</v>
      </c>
      <c r="D13" s="3">
        <v>230</v>
      </c>
      <c r="E13" s="4">
        <f>C13*8</f>
        <v>4192</v>
      </c>
      <c r="F13" s="8">
        <f t="shared" si="0"/>
        <v>5.4866412213740459E-2</v>
      </c>
    </row>
    <row r="14" spans="1:12" ht="13.5" thickBot="1" x14ac:dyDescent="0.25">
      <c r="A14" s="2" t="s">
        <v>10</v>
      </c>
      <c r="B14" s="5" t="s">
        <v>9</v>
      </c>
      <c r="C14" s="6">
        <f>SUM(C9:C13)</f>
        <v>823</v>
      </c>
      <c r="D14" s="6">
        <v>402</v>
      </c>
      <c r="E14" s="6">
        <f>SUM(E9:E13)</f>
        <v>5583</v>
      </c>
      <c r="F14" s="9">
        <f t="shared" si="0"/>
        <v>7.2004298764105315E-2</v>
      </c>
    </row>
    <row r="15" spans="1:12" ht="13.5" thickBot="1" x14ac:dyDescent="0.25">
      <c r="A15" s="2" t="s">
        <v>11</v>
      </c>
      <c r="B15" s="2" t="s">
        <v>15</v>
      </c>
      <c r="C15" s="3">
        <v>1</v>
      </c>
      <c r="D15" s="3">
        <v>0</v>
      </c>
      <c r="E15" s="3">
        <f>C15*0</f>
        <v>0</v>
      </c>
      <c r="F15" s="8">
        <f t="shared" si="0"/>
        <v>1</v>
      </c>
    </row>
    <row r="16" spans="1:12" ht="13.5" thickBot="1" x14ac:dyDescent="0.25">
      <c r="A16" s="2" t="s">
        <v>11</v>
      </c>
      <c r="B16" s="2" t="s">
        <v>5</v>
      </c>
      <c r="C16" s="3">
        <v>9</v>
      </c>
      <c r="D16" s="3">
        <v>7</v>
      </c>
      <c r="E16" s="3">
        <f>C16*0</f>
        <v>0</v>
      </c>
      <c r="F16" s="8">
        <f t="shared" si="0"/>
        <v>1</v>
      </c>
    </row>
    <row r="17" spans="1:6" ht="13.5" thickBot="1" x14ac:dyDescent="0.25">
      <c r="A17" s="2" t="s">
        <v>11</v>
      </c>
      <c r="B17" s="2" t="s">
        <v>6</v>
      </c>
      <c r="C17" s="4">
        <v>54</v>
      </c>
      <c r="D17" s="4">
        <v>15</v>
      </c>
      <c r="E17" s="4">
        <f>C17*4</f>
        <v>216</v>
      </c>
      <c r="F17" s="8">
        <f t="shared" si="0"/>
        <v>6.9444444444444448E-2</v>
      </c>
    </row>
    <row r="18" spans="1:6" ht="13.5" thickBot="1" x14ac:dyDescent="0.25">
      <c r="A18" s="2" t="s">
        <v>11</v>
      </c>
      <c r="B18" s="2" t="s">
        <v>7</v>
      </c>
      <c r="C18" s="3">
        <v>235</v>
      </c>
      <c r="D18" s="3">
        <v>158</v>
      </c>
      <c r="E18" s="3">
        <f>C18*5</f>
        <v>1175</v>
      </c>
      <c r="F18" s="8">
        <f t="shared" si="0"/>
        <v>0.13446808510638297</v>
      </c>
    </row>
    <row r="19" spans="1:6" ht="13.5" thickBot="1" x14ac:dyDescent="0.25">
      <c r="A19" s="2" t="s">
        <v>11</v>
      </c>
      <c r="B19" s="2" t="s">
        <v>8</v>
      </c>
      <c r="C19" s="4">
        <v>524</v>
      </c>
      <c r="D19" s="4">
        <v>288</v>
      </c>
      <c r="E19" s="4">
        <f>C19*8</f>
        <v>4192</v>
      </c>
      <c r="F19" s="8">
        <f t="shared" si="0"/>
        <v>6.8702290076335881E-2</v>
      </c>
    </row>
    <row r="20" spans="1:6" ht="13.5" thickBot="1" x14ac:dyDescent="0.25">
      <c r="A20" s="2" t="s">
        <v>11</v>
      </c>
      <c r="B20" s="5" t="s">
        <v>9</v>
      </c>
      <c r="C20" s="6">
        <f>SUM(C15:C19)</f>
        <v>823</v>
      </c>
      <c r="D20" s="6">
        <v>468</v>
      </c>
      <c r="E20" s="6">
        <f>SUM(E15:E19)</f>
        <v>5583</v>
      </c>
      <c r="F20" s="9">
        <f>IF(E20&lt;&gt;0,IFERROR(D20/E20,0),1)</f>
        <v>8.3825900053734553E-2</v>
      </c>
    </row>
    <row r="21" spans="1:6" ht="13.5" thickBot="1" x14ac:dyDescent="0.25">
      <c r="A21" s="2" t="s">
        <v>12</v>
      </c>
      <c r="B21" s="2" t="s">
        <v>15</v>
      </c>
      <c r="C21" s="3">
        <v>1</v>
      </c>
      <c r="D21" s="3">
        <v>0</v>
      </c>
      <c r="E21" s="3">
        <f>C21*0</f>
        <v>0</v>
      </c>
      <c r="F21" s="8">
        <f t="shared" si="0"/>
        <v>1</v>
      </c>
    </row>
    <row r="22" spans="1:6" ht="13.5" thickBot="1" x14ac:dyDescent="0.25">
      <c r="A22" s="2" t="s">
        <v>12</v>
      </c>
      <c r="B22" s="2" t="s">
        <v>5</v>
      </c>
      <c r="C22" s="3">
        <v>9</v>
      </c>
      <c r="D22" s="4">
        <v>9</v>
      </c>
      <c r="E22" s="3">
        <f>C22*0</f>
        <v>0</v>
      </c>
      <c r="F22" s="8">
        <f t="shared" si="0"/>
        <v>1</v>
      </c>
    </row>
    <row r="23" spans="1:6" ht="13.5" thickBot="1" x14ac:dyDescent="0.25">
      <c r="A23" s="2" t="s">
        <v>12</v>
      </c>
      <c r="B23" s="2" t="s">
        <v>6</v>
      </c>
      <c r="C23" s="4">
        <v>54</v>
      </c>
      <c r="D23" s="3">
        <v>16</v>
      </c>
      <c r="E23" s="4">
        <f>C23*4</f>
        <v>216</v>
      </c>
      <c r="F23" s="8">
        <f t="shared" si="0"/>
        <v>7.407407407407407E-2</v>
      </c>
    </row>
    <row r="24" spans="1:6" ht="13.5" thickBot="1" x14ac:dyDescent="0.25">
      <c r="A24" s="2" t="s">
        <v>12</v>
      </c>
      <c r="B24" s="2" t="s">
        <v>7</v>
      </c>
      <c r="C24" s="3">
        <v>235</v>
      </c>
      <c r="D24" s="4">
        <v>119</v>
      </c>
      <c r="E24" s="3">
        <f>C24*5</f>
        <v>1175</v>
      </c>
      <c r="F24" s="8">
        <f t="shared" si="0"/>
        <v>0.10127659574468086</v>
      </c>
    </row>
    <row r="25" spans="1:6" ht="13.5" thickBot="1" x14ac:dyDescent="0.25">
      <c r="A25" s="2" t="s">
        <v>12</v>
      </c>
      <c r="B25" s="2" t="s">
        <v>8</v>
      </c>
      <c r="C25" s="4">
        <v>524</v>
      </c>
      <c r="D25" s="3">
        <v>271</v>
      </c>
      <c r="E25" s="4">
        <f>C25*8</f>
        <v>4192</v>
      </c>
      <c r="F25" s="8">
        <f t="shared" si="0"/>
        <v>6.4646946564885496E-2</v>
      </c>
    </row>
    <row r="26" spans="1:6" ht="13.5" thickBot="1" x14ac:dyDescent="0.25">
      <c r="A26" s="2" t="s">
        <v>12</v>
      </c>
      <c r="B26" s="5" t="s">
        <v>9</v>
      </c>
      <c r="C26" s="6">
        <f>SUM(C21:C25)</f>
        <v>823</v>
      </c>
      <c r="D26" s="6">
        <v>415</v>
      </c>
      <c r="E26" s="6">
        <f>SUM(E21:E25)</f>
        <v>5583</v>
      </c>
      <c r="F26" s="9">
        <f t="shared" si="0"/>
        <v>7.4332795987820166E-2</v>
      </c>
    </row>
    <row r="27" spans="1:6" ht="13.5" thickBot="1" x14ac:dyDescent="0.25">
      <c r="A27" s="2" t="s">
        <v>13</v>
      </c>
      <c r="B27" s="2" t="s">
        <v>15</v>
      </c>
      <c r="C27" s="3">
        <v>1</v>
      </c>
      <c r="D27" s="3">
        <v>0</v>
      </c>
      <c r="E27" s="3">
        <f>C27*0</f>
        <v>0</v>
      </c>
      <c r="F27" s="8">
        <f t="shared" si="0"/>
        <v>1</v>
      </c>
    </row>
    <row r="28" spans="1:6" ht="13.5" thickBot="1" x14ac:dyDescent="0.25">
      <c r="A28" s="2" t="s">
        <v>13</v>
      </c>
      <c r="B28" s="2" t="s">
        <v>5</v>
      </c>
      <c r="C28" s="3">
        <v>9</v>
      </c>
      <c r="D28" s="3">
        <v>6</v>
      </c>
      <c r="E28" s="3">
        <f>C28*0</f>
        <v>0</v>
      </c>
      <c r="F28" s="8">
        <f t="shared" si="0"/>
        <v>1</v>
      </c>
    </row>
    <row r="29" spans="1:6" ht="13.5" thickBot="1" x14ac:dyDescent="0.25">
      <c r="A29" s="2" t="s">
        <v>13</v>
      </c>
      <c r="B29" s="2" t="s">
        <v>6</v>
      </c>
      <c r="C29" s="4">
        <v>54</v>
      </c>
      <c r="D29" s="4">
        <v>23</v>
      </c>
      <c r="E29" s="4">
        <f>C29*4</f>
        <v>216</v>
      </c>
      <c r="F29" s="8">
        <f t="shared" si="0"/>
        <v>0.10648148148148148</v>
      </c>
    </row>
    <row r="30" spans="1:6" ht="13.5" thickBot="1" x14ac:dyDescent="0.25">
      <c r="A30" s="2" t="s">
        <v>13</v>
      </c>
      <c r="B30" s="2" t="s">
        <v>7</v>
      </c>
      <c r="C30" s="3">
        <v>235</v>
      </c>
      <c r="D30" s="3">
        <v>168</v>
      </c>
      <c r="E30" s="3">
        <f>C30*5</f>
        <v>1175</v>
      </c>
      <c r="F30" s="8">
        <f t="shared" si="0"/>
        <v>0.14297872340425533</v>
      </c>
    </row>
    <row r="31" spans="1:6" ht="13.5" thickBot="1" x14ac:dyDescent="0.25">
      <c r="A31" s="2" t="s">
        <v>13</v>
      </c>
      <c r="B31" s="2" t="s">
        <v>8</v>
      </c>
      <c r="C31" s="4">
        <v>524</v>
      </c>
      <c r="D31" s="4">
        <v>270</v>
      </c>
      <c r="E31" s="4">
        <f>C31*8</f>
        <v>4192</v>
      </c>
      <c r="F31" s="8">
        <f t="shared" si="0"/>
        <v>6.4408396946564889E-2</v>
      </c>
    </row>
    <row r="32" spans="1:6" ht="13.5" thickBot="1" x14ac:dyDescent="0.25">
      <c r="A32" s="2" t="s">
        <v>13</v>
      </c>
      <c r="B32" s="5" t="s">
        <v>9</v>
      </c>
      <c r="C32" s="6">
        <f>SUM(C27:C31)</f>
        <v>823</v>
      </c>
      <c r="D32" s="6">
        <v>467</v>
      </c>
      <c r="E32" s="6">
        <f>SUM(E27:E31)</f>
        <v>5583</v>
      </c>
      <c r="F32" s="9">
        <f t="shared" si="0"/>
        <v>8.3646784882679556E-2</v>
      </c>
    </row>
    <row r="33" spans="1:9" ht="13.5" thickBot="1" x14ac:dyDescent="0.25">
      <c r="A33" s="2" t="s">
        <v>14</v>
      </c>
      <c r="B33" s="2" t="s">
        <v>15</v>
      </c>
      <c r="C33" s="4">
        <v>1</v>
      </c>
      <c r="D33" s="4">
        <v>1</v>
      </c>
      <c r="E33" s="3">
        <f>C33*0</f>
        <v>0</v>
      </c>
      <c r="F33" s="8">
        <f t="shared" si="0"/>
        <v>1</v>
      </c>
    </row>
    <row r="34" spans="1:9" ht="13.5" thickBot="1" x14ac:dyDescent="0.25">
      <c r="A34" s="2" t="s">
        <v>14</v>
      </c>
      <c r="B34" s="2" t="s">
        <v>5</v>
      </c>
      <c r="C34" s="3">
        <v>9</v>
      </c>
      <c r="D34" s="3">
        <v>12</v>
      </c>
      <c r="E34" s="3">
        <f>C34*0</f>
        <v>0</v>
      </c>
      <c r="F34" s="8">
        <f t="shared" si="0"/>
        <v>1</v>
      </c>
    </row>
    <row r="35" spans="1:9" ht="13.5" thickBot="1" x14ac:dyDescent="0.25">
      <c r="A35" s="2" t="s">
        <v>14</v>
      </c>
      <c r="B35" s="2" t="s">
        <v>6</v>
      </c>
      <c r="C35" s="4">
        <v>54</v>
      </c>
      <c r="D35" s="4">
        <v>36</v>
      </c>
      <c r="E35" s="4">
        <f>C35*4</f>
        <v>216</v>
      </c>
      <c r="F35" s="8">
        <f t="shared" si="0"/>
        <v>0.16666666666666666</v>
      </c>
    </row>
    <row r="36" spans="1:9" ht="13.5" thickBot="1" x14ac:dyDescent="0.25">
      <c r="A36" s="2" t="s">
        <v>14</v>
      </c>
      <c r="B36" s="2" t="s">
        <v>7</v>
      </c>
      <c r="C36" s="3">
        <v>235</v>
      </c>
      <c r="D36" s="3">
        <v>215</v>
      </c>
      <c r="E36" s="3">
        <f>C36*5</f>
        <v>1175</v>
      </c>
      <c r="F36" s="8">
        <f t="shared" si="0"/>
        <v>0.18297872340425531</v>
      </c>
    </row>
    <row r="37" spans="1:9" ht="13.5" thickBot="1" x14ac:dyDescent="0.25">
      <c r="A37" s="2" t="s">
        <v>14</v>
      </c>
      <c r="B37" s="2" t="s">
        <v>8</v>
      </c>
      <c r="C37" s="4">
        <v>524</v>
      </c>
      <c r="D37" s="4">
        <v>459</v>
      </c>
      <c r="E37" s="4">
        <f>C37*8</f>
        <v>4192</v>
      </c>
      <c r="F37" s="8">
        <f t="shared" si="0"/>
        <v>0.10949427480916031</v>
      </c>
    </row>
    <row r="38" spans="1:9" ht="26.25" thickBot="1" x14ac:dyDescent="0.25">
      <c r="A38" s="2" t="s">
        <v>14</v>
      </c>
      <c r="B38" s="5" t="s">
        <v>9</v>
      </c>
      <c r="C38" s="6">
        <f>SUM(C33:C37)</f>
        <v>823</v>
      </c>
      <c r="D38" s="6">
        <v>723</v>
      </c>
      <c r="E38" s="6">
        <f>SUM(E33:E37)</f>
        <v>5583</v>
      </c>
      <c r="F38" s="9">
        <f t="shared" si="0"/>
        <v>0.12950026867275657</v>
      </c>
      <c r="I38" s="16" t="s">
        <v>70</v>
      </c>
    </row>
    <row r="39" spans="1:9" ht="13.5" thickBot="1" x14ac:dyDescent="0.25">
      <c r="A39" s="2" t="s">
        <v>16</v>
      </c>
      <c r="B39" s="2" t="s">
        <v>15</v>
      </c>
      <c r="C39" s="3">
        <v>1</v>
      </c>
      <c r="D39" s="3">
        <v>0</v>
      </c>
      <c r="E39" s="3">
        <f>C39*0</f>
        <v>0</v>
      </c>
      <c r="F39" s="8">
        <f t="shared" si="0"/>
        <v>1</v>
      </c>
    </row>
    <row r="40" spans="1:9" ht="13.5" thickBot="1" x14ac:dyDescent="0.25">
      <c r="A40" s="2" t="s">
        <v>16</v>
      </c>
      <c r="B40" s="2" t="s">
        <v>5</v>
      </c>
      <c r="C40" s="3">
        <v>9</v>
      </c>
      <c r="D40" s="4">
        <v>4</v>
      </c>
      <c r="E40" s="3">
        <f>C40*0</f>
        <v>0</v>
      </c>
      <c r="F40" s="8">
        <f t="shared" si="0"/>
        <v>1</v>
      </c>
    </row>
    <row r="41" spans="1:9" ht="13.5" thickBot="1" x14ac:dyDescent="0.25">
      <c r="A41" s="2" t="s">
        <v>16</v>
      </c>
      <c r="B41" s="2" t="s">
        <v>6</v>
      </c>
      <c r="C41" s="4">
        <v>54</v>
      </c>
      <c r="D41" s="3">
        <v>12</v>
      </c>
      <c r="E41" s="4">
        <f>C41*4</f>
        <v>216</v>
      </c>
      <c r="F41" s="8">
        <f t="shared" si="0"/>
        <v>5.5555555555555552E-2</v>
      </c>
    </row>
    <row r="42" spans="1:9" ht="13.5" thickBot="1" x14ac:dyDescent="0.25">
      <c r="A42" s="2" t="s">
        <v>16</v>
      </c>
      <c r="B42" s="2" t="s">
        <v>7</v>
      </c>
      <c r="C42" s="3">
        <v>235</v>
      </c>
      <c r="D42" s="4">
        <v>107</v>
      </c>
      <c r="E42" s="3">
        <f>C42*5</f>
        <v>1175</v>
      </c>
      <c r="F42" s="8">
        <f t="shared" si="0"/>
        <v>9.1063829787234041E-2</v>
      </c>
    </row>
    <row r="43" spans="1:9" ht="13.5" thickBot="1" x14ac:dyDescent="0.25">
      <c r="A43" s="2" t="s">
        <v>16</v>
      </c>
      <c r="B43" s="2" t="s">
        <v>8</v>
      </c>
      <c r="C43" s="4">
        <v>524</v>
      </c>
      <c r="D43" s="3">
        <v>241</v>
      </c>
      <c r="E43" s="4">
        <f>C43*8</f>
        <v>4192</v>
      </c>
      <c r="F43" s="8">
        <f t="shared" si="0"/>
        <v>5.7490458015267178E-2</v>
      </c>
    </row>
    <row r="44" spans="1:9" ht="13.5" thickBot="1" x14ac:dyDescent="0.25">
      <c r="A44" s="2" t="s">
        <v>16</v>
      </c>
      <c r="B44" s="5" t="s">
        <v>9</v>
      </c>
      <c r="C44" s="6">
        <f>SUM(C39:C43)</f>
        <v>823</v>
      </c>
      <c r="D44" s="6">
        <v>364</v>
      </c>
      <c r="E44" s="6">
        <f>SUM(E39:E43)</f>
        <v>5583</v>
      </c>
      <c r="F44" s="9">
        <f t="shared" si="0"/>
        <v>6.5197922264015759E-2</v>
      </c>
      <c r="I44" s="16" t="s">
        <v>86</v>
      </c>
    </row>
    <row r="45" spans="1:9" ht="13.5" thickBot="1" x14ac:dyDescent="0.25">
      <c r="A45" s="2" t="s">
        <v>17</v>
      </c>
      <c r="B45" s="2" t="s">
        <v>15</v>
      </c>
      <c r="C45" s="3">
        <v>1</v>
      </c>
      <c r="D45" s="3">
        <v>4</v>
      </c>
      <c r="E45" s="3">
        <f>C45*0</f>
        <v>0</v>
      </c>
      <c r="F45" s="8">
        <f t="shared" si="0"/>
        <v>1</v>
      </c>
    </row>
    <row r="46" spans="1:9" ht="13.5" thickBot="1" x14ac:dyDescent="0.25">
      <c r="A46" s="2" t="s">
        <v>17</v>
      </c>
      <c r="B46" s="2" t="s">
        <v>5</v>
      </c>
      <c r="C46" s="3">
        <v>9</v>
      </c>
      <c r="D46" s="4">
        <v>10</v>
      </c>
      <c r="E46" s="3">
        <f>C46*0</f>
        <v>0</v>
      </c>
      <c r="F46" s="8">
        <f t="shared" si="0"/>
        <v>1</v>
      </c>
    </row>
    <row r="47" spans="1:9" ht="13.5" thickBot="1" x14ac:dyDescent="0.25">
      <c r="A47" s="2" t="s">
        <v>17</v>
      </c>
      <c r="B47" s="2" t="s">
        <v>6</v>
      </c>
      <c r="C47" s="4">
        <v>54</v>
      </c>
      <c r="D47" s="3">
        <v>32</v>
      </c>
      <c r="E47" s="4">
        <f>C47*4</f>
        <v>216</v>
      </c>
      <c r="F47" s="8">
        <f t="shared" si="0"/>
        <v>0.14814814814814814</v>
      </c>
    </row>
    <row r="48" spans="1:9" ht="13.5" thickBot="1" x14ac:dyDescent="0.25">
      <c r="A48" s="2" t="s">
        <v>17</v>
      </c>
      <c r="B48" s="2" t="s">
        <v>7</v>
      </c>
      <c r="C48" s="3">
        <v>235</v>
      </c>
      <c r="D48" s="4">
        <v>129</v>
      </c>
      <c r="E48" s="3">
        <f>C48*5</f>
        <v>1175</v>
      </c>
      <c r="F48" s="8">
        <f t="shared" si="0"/>
        <v>0.10978723404255319</v>
      </c>
    </row>
    <row r="49" spans="1:9" ht="13.5" thickBot="1" x14ac:dyDescent="0.25">
      <c r="A49" s="2" t="s">
        <v>17</v>
      </c>
      <c r="B49" s="2" t="s">
        <v>8</v>
      </c>
      <c r="C49" s="4">
        <v>524</v>
      </c>
      <c r="D49" s="3">
        <v>205</v>
      </c>
      <c r="E49" s="4">
        <f>C49*8</f>
        <v>4192</v>
      </c>
      <c r="F49" s="8">
        <f t="shared" si="0"/>
        <v>4.8902671755725192E-2</v>
      </c>
    </row>
    <row r="50" spans="1:9" ht="13.5" thickBot="1" x14ac:dyDescent="0.25">
      <c r="A50" s="2" t="s">
        <v>17</v>
      </c>
      <c r="B50" s="5" t="s">
        <v>9</v>
      </c>
      <c r="C50" s="6">
        <f>SUM(C45:C49)</f>
        <v>823</v>
      </c>
      <c r="D50" s="6">
        <v>380</v>
      </c>
      <c r="E50" s="6">
        <f>SUM(E45:E49)</f>
        <v>5583</v>
      </c>
      <c r="F50" s="9">
        <f t="shared" si="0"/>
        <v>6.8063765000895574E-2</v>
      </c>
      <c r="I50" s="16" t="s">
        <v>87</v>
      </c>
    </row>
    <row r="51" spans="1:9" ht="13.5" thickBot="1" x14ac:dyDescent="0.25">
      <c r="A51" s="2" t="s">
        <v>18</v>
      </c>
      <c r="B51" s="2" t="s">
        <v>15</v>
      </c>
      <c r="C51" s="3">
        <v>1</v>
      </c>
      <c r="D51" s="3">
        <v>0</v>
      </c>
      <c r="E51" s="3">
        <f>C51*0</f>
        <v>0</v>
      </c>
      <c r="F51" s="8">
        <f t="shared" si="0"/>
        <v>1</v>
      </c>
    </row>
    <row r="52" spans="1:9" ht="13.5" thickBot="1" x14ac:dyDescent="0.25">
      <c r="A52" s="2" t="s">
        <v>18</v>
      </c>
      <c r="B52" s="2" t="s">
        <v>5</v>
      </c>
      <c r="C52" s="3">
        <v>9</v>
      </c>
      <c r="D52" s="3">
        <v>4</v>
      </c>
      <c r="E52" s="3">
        <f>C52*0</f>
        <v>0</v>
      </c>
      <c r="F52" s="8">
        <f t="shared" si="0"/>
        <v>1</v>
      </c>
    </row>
    <row r="53" spans="1:9" ht="13.5" thickBot="1" x14ac:dyDescent="0.25">
      <c r="A53" s="2" t="s">
        <v>18</v>
      </c>
      <c r="B53" s="2" t="s">
        <v>6</v>
      </c>
      <c r="C53" s="4">
        <v>54</v>
      </c>
      <c r="D53" s="4">
        <v>16</v>
      </c>
      <c r="E53" s="4">
        <f>C53*4</f>
        <v>216</v>
      </c>
      <c r="F53" s="8">
        <f t="shared" si="0"/>
        <v>7.407407407407407E-2</v>
      </c>
    </row>
    <row r="54" spans="1:9" ht="13.5" thickBot="1" x14ac:dyDescent="0.25">
      <c r="A54" s="2" t="s">
        <v>18</v>
      </c>
      <c r="B54" s="2" t="s">
        <v>7</v>
      </c>
      <c r="C54" s="3">
        <v>235</v>
      </c>
      <c r="D54" s="3">
        <v>110</v>
      </c>
      <c r="E54" s="3">
        <f>C54*5</f>
        <v>1175</v>
      </c>
      <c r="F54" s="8">
        <f t="shared" si="0"/>
        <v>9.3617021276595741E-2</v>
      </c>
    </row>
    <row r="55" spans="1:9" ht="13.5" thickBot="1" x14ac:dyDescent="0.25">
      <c r="A55" s="2" t="s">
        <v>18</v>
      </c>
      <c r="B55" s="2" t="s">
        <v>8</v>
      </c>
      <c r="C55" s="4">
        <v>524</v>
      </c>
      <c r="D55" s="4">
        <v>201</v>
      </c>
      <c r="E55" s="4">
        <f>C55*8</f>
        <v>4192</v>
      </c>
      <c r="F55" s="8">
        <f t="shared" si="0"/>
        <v>4.7948473282442748E-2</v>
      </c>
    </row>
    <row r="56" spans="1:9" ht="13.5" thickBot="1" x14ac:dyDescent="0.25">
      <c r="A56" s="2" t="s">
        <v>18</v>
      </c>
      <c r="B56" s="5" t="s">
        <v>9</v>
      </c>
      <c r="C56" s="6">
        <f>SUM(C51:C55)</f>
        <v>823</v>
      </c>
      <c r="D56" s="6">
        <v>331</v>
      </c>
      <c r="E56" s="6">
        <f>SUM(E51:E55)</f>
        <v>5583</v>
      </c>
      <c r="F56" s="9">
        <f t="shared" si="0"/>
        <v>5.9287121619201147E-2</v>
      </c>
    </row>
    <row r="57" spans="1:9" ht="13.5" thickBot="1" x14ac:dyDescent="0.25">
      <c r="A57" s="2" t="s">
        <v>19</v>
      </c>
      <c r="B57" s="2" t="s">
        <v>15</v>
      </c>
      <c r="C57" s="3">
        <v>1</v>
      </c>
      <c r="D57" s="3">
        <v>0</v>
      </c>
      <c r="E57" s="3">
        <f>C57*0</f>
        <v>0</v>
      </c>
      <c r="F57" s="8">
        <f t="shared" si="0"/>
        <v>1</v>
      </c>
    </row>
    <row r="58" spans="1:9" ht="13.5" thickBot="1" x14ac:dyDescent="0.25">
      <c r="A58" s="2" t="s">
        <v>19</v>
      </c>
      <c r="B58" s="2" t="s">
        <v>5</v>
      </c>
      <c r="C58" s="3">
        <v>9</v>
      </c>
      <c r="D58" s="4">
        <v>5</v>
      </c>
      <c r="E58" s="3">
        <f>C58*0</f>
        <v>0</v>
      </c>
      <c r="F58" s="8">
        <f t="shared" si="0"/>
        <v>1</v>
      </c>
    </row>
    <row r="59" spans="1:9" ht="13.5" thickBot="1" x14ac:dyDescent="0.25">
      <c r="A59" s="2" t="s">
        <v>19</v>
      </c>
      <c r="B59" s="2" t="s">
        <v>6</v>
      </c>
      <c r="C59" s="4">
        <v>54</v>
      </c>
      <c r="D59" s="3">
        <v>13</v>
      </c>
      <c r="E59" s="4">
        <f>C59*4</f>
        <v>216</v>
      </c>
      <c r="F59" s="8">
        <f t="shared" si="0"/>
        <v>6.0185185185185182E-2</v>
      </c>
    </row>
    <row r="60" spans="1:9" ht="13.5" thickBot="1" x14ac:dyDescent="0.25">
      <c r="A60" s="2" t="s">
        <v>19</v>
      </c>
      <c r="B60" s="2" t="s">
        <v>7</v>
      </c>
      <c r="C60" s="3">
        <v>235</v>
      </c>
      <c r="D60" s="4">
        <v>74</v>
      </c>
      <c r="E60" s="3">
        <f>C60*5</f>
        <v>1175</v>
      </c>
      <c r="F60" s="8">
        <f t="shared" si="0"/>
        <v>6.2978723404255324E-2</v>
      </c>
    </row>
    <row r="61" spans="1:9" ht="13.5" thickBot="1" x14ac:dyDescent="0.25">
      <c r="A61" s="2" t="s">
        <v>19</v>
      </c>
      <c r="B61" s="2" t="s">
        <v>8</v>
      </c>
      <c r="C61" s="4">
        <v>524</v>
      </c>
      <c r="D61" s="3">
        <v>153</v>
      </c>
      <c r="E61" s="4">
        <f>C61*8</f>
        <v>4192</v>
      </c>
      <c r="F61" s="8">
        <f t="shared" si="0"/>
        <v>3.6498091603053437E-2</v>
      </c>
    </row>
    <row r="62" spans="1:9" ht="13.5" thickBot="1" x14ac:dyDescent="0.25">
      <c r="A62" s="2" t="s">
        <v>19</v>
      </c>
      <c r="B62" s="5" t="s">
        <v>9</v>
      </c>
      <c r="C62" s="6">
        <f>SUM(C57:C61)</f>
        <v>823</v>
      </c>
      <c r="D62" s="6">
        <v>245</v>
      </c>
      <c r="E62" s="6">
        <f>SUM(E57:E61)</f>
        <v>5583</v>
      </c>
      <c r="F62" s="9">
        <f t="shared" si="0"/>
        <v>4.3883216908472147E-2</v>
      </c>
    </row>
    <row r="63" spans="1:9" ht="13.5" thickBot="1" x14ac:dyDescent="0.25">
      <c r="A63" s="2" t="s">
        <v>20</v>
      </c>
      <c r="B63" s="2" t="s">
        <v>15</v>
      </c>
      <c r="C63" s="3">
        <v>1</v>
      </c>
      <c r="D63" s="3">
        <v>0</v>
      </c>
      <c r="E63" s="3">
        <f>C63*0</f>
        <v>0</v>
      </c>
      <c r="F63" s="8">
        <f t="shared" si="0"/>
        <v>1</v>
      </c>
    </row>
    <row r="64" spans="1:9" ht="13.5" thickBot="1" x14ac:dyDescent="0.25">
      <c r="A64" s="2" t="s">
        <v>20</v>
      </c>
      <c r="B64" s="2" t="s">
        <v>5</v>
      </c>
      <c r="C64" s="3">
        <v>9</v>
      </c>
      <c r="D64" s="3">
        <v>5</v>
      </c>
      <c r="E64" s="3">
        <f>C64*0</f>
        <v>0</v>
      </c>
      <c r="F64" s="8">
        <f t="shared" si="0"/>
        <v>1</v>
      </c>
    </row>
    <row r="65" spans="1:6" ht="13.5" thickBot="1" x14ac:dyDescent="0.25">
      <c r="A65" s="2" t="s">
        <v>20</v>
      </c>
      <c r="B65" s="2" t="s">
        <v>6</v>
      </c>
      <c r="C65" s="4">
        <v>54</v>
      </c>
      <c r="D65" s="4">
        <v>23</v>
      </c>
      <c r="E65" s="4">
        <f>C65*4</f>
        <v>216</v>
      </c>
      <c r="F65" s="8">
        <f t="shared" si="0"/>
        <v>0.10648148148148148</v>
      </c>
    </row>
    <row r="66" spans="1:6" ht="13.5" thickBot="1" x14ac:dyDescent="0.25">
      <c r="A66" s="2" t="s">
        <v>20</v>
      </c>
      <c r="B66" s="2" t="s">
        <v>7</v>
      </c>
      <c r="C66" s="3">
        <v>235</v>
      </c>
      <c r="D66" s="3">
        <v>99</v>
      </c>
      <c r="E66" s="3">
        <f>C66*5</f>
        <v>1175</v>
      </c>
      <c r="F66" s="8">
        <f t="shared" si="0"/>
        <v>8.4255319148936164E-2</v>
      </c>
    </row>
    <row r="67" spans="1:6" ht="13.5" thickBot="1" x14ac:dyDescent="0.25">
      <c r="A67" s="2" t="s">
        <v>20</v>
      </c>
      <c r="B67" s="2" t="s">
        <v>8</v>
      </c>
      <c r="C67" s="4">
        <v>524</v>
      </c>
      <c r="D67" s="4">
        <v>162</v>
      </c>
      <c r="E67" s="4">
        <f>C67*8</f>
        <v>4192</v>
      </c>
      <c r="F67" s="8">
        <f t="shared" si="0"/>
        <v>3.8645038167938933E-2</v>
      </c>
    </row>
    <row r="68" spans="1:6" ht="13.5" thickBot="1" x14ac:dyDescent="0.25">
      <c r="A68" s="2" t="s">
        <v>20</v>
      </c>
      <c r="B68" s="5" t="s">
        <v>9</v>
      </c>
      <c r="C68" s="6">
        <f>SUM(C63:C67)</f>
        <v>823</v>
      </c>
      <c r="D68" s="6">
        <v>289</v>
      </c>
      <c r="E68" s="6">
        <f>SUM(E63:E67)</f>
        <v>5583</v>
      </c>
      <c r="F68" s="9">
        <f t="shared" ref="F68:F131" si="1">IF(E68&lt;&gt;0,IFERROR(D68/E68,0),1)</f>
        <v>5.1764284434891637E-2</v>
      </c>
    </row>
    <row r="69" spans="1:6" ht="13.5" thickBot="1" x14ac:dyDescent="0.25">
      <c r="A69" s="2" t="s">
        <v>21</v>
      </c>
      <c r="B69" s="2" t="s">
        <v>15</v>
      </c>
      <c r="C69" s="4">
        <v>1</v>
      </c>
      <c r="D69" s="4">
        <v>1</v>
      </c>
      <c r="E69" s="3">
        <f>C69*0</f>
        <v>0</v>
      </c>
      <c r="F69" s="8">
        <f t="shared" si="1"/>
        <v>1</v>
      </c>
    </row>
    <row r="70" spans="1:6" ht="13.5" thickBot="1" x14ac:dyDescent="0.25">
      <c r="A70" s="2" t="s">
        <v>21</v>
      </c>
      <c r="B70" s="2" t="s">
        <v>5</v>
      </c>
      <c r="C70" s="3">
        <v>9</v>
      </c>
      <c r="D70" s="3">
        <v>4</v>
      </c>
      <c r="E70" s="3">
        <f>C70*0</f>
        <v>0</v>
      </c>
      <c r="F70" s="8">
        <f t="shared" si="1"/>
        <v>1</v>
      </c>
    </row>
    <row r="71" spans="1:6" ht="13.5" thickBot="1" x14ac:dyDescent="0.25">
      <c r="A71" s="2" t="s">
        <v>21</v>
      </c>
      <c r="B71" s="2" t="s">
        <v>6</v>
      </c>
      <c r="C71" s="4">
        <v>54</v>
      </c>
      <c r="D71" s="4">
        <v>25</v>
      </c>
      <c r="E71" s="4">
        <f>C71*4</f>
        <v>216</v>
      </c>
      <c r="F71" s="8">
        <f t="shared" si="1"/>
        <v>0.11574074074074074</v>
      </c>
    </row>
    <row r="72" spans="1:6" ht="13.5" thickBot="1" x14ac:dyDescent="0.25">
      <c r="A72" s="2" t="s">
        <v>21</v>
      </c>
      <c r="B72" s="2" t="s">
        <v>7</v>
      </c>
      <c r="C72" s="3">
        <v>235</v>
      </c>
      <c r="D72" s="3">
        <v>136</v>
      </c>
      <c r="E72" s="3">
        <f>C72*5</f>
        <v>1175</v>
      </c>
      <c r="F72" s="8">
        <f t="shared" si="1"/>
        <v>0.11574468085106383</v>
      </c>
    </row>
    <row r="73" spans="1:6" ht="13.5" thickBot="1" x14ac:dyDescent="0.25">
      <c r="A73" s="2" t="s">
        <v>21</v>
      </c>
      <c r="B73" s="2" t="s">
        <v>8</v>
      </c>
      <c r="C73" s="4">
        <v>524</v>
      </c>
      <c r="D73" s="4">
        <v>204</v>
      </c>
      <c r="E73" s="4">
        <f>C73*8</f>
        <v>4192</v>
      </c>
      <c r="F73" s="8">
        <f t="shared" si="1"/>
        <v>4.8664122137404578E-2</v>
      </c>
    </row>
    <row r="74" spans="1:6" ht="13.5" thickBot="1" x14ac:dyDescent="0.25">
      <c r="A74" s="2" t="s">
        <v>21</v>
      </c>
      <c r="B74" s="5" t="s">
        <v>9</v>
      </c>
      <c r="C74" s="6">
        <f>SUM(C69:C73)</f>
        <v>823</v>
      </c>
      <c r="D74" s="6">
        <v>370</v>
      </c>
      <c r="E74" s="6">
        <f>SUM(E69:E73)</f>
        <v>5583</v>
      </c>
      <c r="F74" s="9">
        <f t="shared" si="1"/>
        <v>6.6272613290345686E-2</v>
      </c>
    </row>
    <row r="75" spans="1:6" ht="13.5" thickBot="1" x14ac:dyDescent="0.25">
      <c r="A75" s="2" t="s">
        <v>22</v>
      </c>
      <c r="B75" s="2" t="s">
        <v>15</v>
      </c>
      <c r="C75" s="4">
        <v>1</v>
      </c>
      <c r="D75" s="4">
        <v>1</v>
      </c>
      <c r="E75" s="3">
        <f>C75*0</f>
        <v>0</v>
      </c>
      <c r="F75" s="8">
        <f t="shared" si="1"/>
        <v>1</v>
      </c>
    </row>
    <row r="76" spans="1:6" ht="13.5" thickBot="1" x14ac:dyDescent="0.25">
      <c r="A76" s="2" t="s">
        <v>22</v>
      </c>
      <c r="B76" s="2" t="s">
        <v>5</v>
      </c>
      <c r="C76" s="3">
        <v>9</v>
      </c>
      <c r="D76" s="3">
        <v>9</v>
      </c>
      <c r="E76" s="3">
        <f>C76*0</f>
        <v>0</v>
      </c>
      <c r="F76" s="8">
        <f t="shared" si="1"/>
        <v>1</v>
      </c>
    </row>
    <row r="77" spans="1:6" ht="13.5" thickBot="1" x14ac:dyDescent="0.25">
      <c r="A77" s="2" t="s">
        <v>22</v>
      </c>
      <c r="B77" s="2" t="s">
        <v>6</v>
      </c>
      <c r="C77" s="4">
        <v>54</v>
      </c>
      <c r="D77" s="4">
        <v>22</v>
      </c>
      <c r="E77" s="4">
        <f>C77*4</f>
        <v>216</v>
      </c>
      <c r="F77" s="8">
        <f t="shared" si="1"/>
        <v>0.10185185185185185</v>
      </c>
    </row>
    <row r="78" spans="1:6" ht="13.5" thickBot="1" x14ac:dyDescent="0.25">
      <c r="A78" s="2" t="s">
        <v>22</v>
      </c>
      <c r="B78" s="2" t="s">
        <v>7</v>
      </c>
      <c r="C78" s="3">
        <v>235</v>
      </c>
      <c r="D78" s="3">
        <v>114</v>
      </c>
      <c r="E78" s="3">
        <f>C78*5</f>
        <v>1175</v>
      </c>
      <c r="F78" s="8">
        <f t="shared" si="1"/>
        <v>9.7021276595744679E-2</v>
      </c>
    </row>
    <row r="79" spans="1:6" ht="13.5" thickBot="1" x14ac:dyDescent="0.25">
      <c r="A79" s="2" t="s">
        <v>22</v>
      </c>
      <c r="B79" s="2" t="s">
        <v>8</v>
      </c>
      <c r="C79" s="4">
        <v>524</v>
      </c>
      <c r="D79" s="4">
        <v>145</v>
      </c>
      <c r="E79" s="4">
        <f>C79*8</f>
        <v>4192</v>
      </c>
      <c r="F79" s="8">
        <f t="shared" si="1"/>
        <v>3.4589694656488548E-2</v>
      </c>
    </row>
    <row r="80" spans="1:6" ht="13.5" thickBot="1" x14ac:dyDescent="0.25">
      <c r="A80" s="2" t="s">
        <v>22</v>
      </c>
      <c r="B80" s="5" t="s">
        <v>9</v>
      </c>
      <c r="C80" s="6">
        <f>SUM(C75:C79)</f>
        <v>823</v>
      </c>
      <c r="D80" s="6">
        <v>291</v>
      </c>
      <c r="E80" s="6">
        <f>SUM(E75:E79)</f>
        <v>5583</v>
      </c>
      <c r="F80" s="9">
        <f t="shared" si="1"/>
        <v>5.2122514777001611E-2</v>
      </c>
    </row>
    <row r="81" spans="1:6" ht="13.5" thickBot="1" x14ac:dyDescent="0.25">
      <c r="A81" s="2" t="s">
        <v>23</v>
      </c>
      <c r="B81" s="2" t="s">
        <v>15</v>
      </c>
      <c r="C81" s="4">
        <v>1</v>
      </c>
      <c r="D81" s="4">
        <v>2</v>
      </c>
      <c r="E81" s="3">
        <f>C81*0</f>
        <v>0</v>
      </c>
      <c r="F81" s="8">
        <f t="shared" si="1"/>
        <v>1</v>
      </c>
    </row>
    <row r="82" spans="1:6" ht="13.5" thickBot="1" x14ac:dyDescent="0.25">
      <c r="A82" s="2" t="s">
        <v>23</v>
      </c>
      <c r="B82" s="2" t="s">
        <v>5</v>
      </c>
      <c r="C82" s="3">
        <v>9</v>
      </c>
      <c r="D82" s="3">
        <v>14</v>
      </c>
      <c r="E82" s="3">
        <f>C82*0</f>
        <v>0</v>
      </c>
      <c r="F82" s="8">
        <f t="shared" si="1"/>
        <v>1</v>
      </c>
    </row>
    <row r="83" spans="1:6" ht="13.5" thickBot="1" x14ac:dyDescent="0.25">
      <c r="A83" s="2" t="s">
        <v>23</v>
      </c>
      <c r="B83" s="2" t="s">
        <v>6</v>
      </c>
      <c r="C83" s="4">
        <v>54</v>
      </c>
      <c r="D83" s="4">
        <v>26</v>
      </c>
      <c r="E83" s="4">
        <f>C83*4</f>
        <v>216</v>
      </c>
      <c r="F83" s="8">
        <f t="shared" si="1"/>
        <v>0.12037037037037036</v>
      </c>
    </row>
    <row r="84" spans="1:6" ht="13.5" thickBot="1" x14ac:dyDescent="0.25">
      <c r="A84" s="2" t="s">
        <v>23</v>
      </c>
      <c r="B84" s="2" t="s">
        <v>7</v>
      </c>
      <c r="C84" s="3">
        <v>235</v>
      </c>
      <c r="D84" s="3">
        <v>151</v>
      </c>
      <c r="E84" s="3">
        <f>C84*5</f>
        <v>1175</v>
      </c>
      <c r="F84" s="8">
        <f t="shared" si="1"/>
        <v>0.12851063829787235</v>
      </c>
    </row>
    <row r="85" spans="1:6" ht="13.5" thickBot="1" x14ac:dyDescent="0.25">
      <c r="A85" s="2" t="s">
        <v>23</v>
      </c>
      <c r="B85" s="2" t="s">
        <v>8</v>
      </c>
      <c r="C85" s="4">
        <v>524</v>
      </c>
      <c r="D85" s="4">
        <v>237</v>
      </c>
      <c r="E85" s="4">
        <f>C85*8</f>
        <v>4192</v>
      </c>
      <c r="F85" s="8">
        <f t="shared" si="1"/>
        <v>5.6536259541984733E-2</v>
      </c>
    </row>
    <row r="86" spans="1:6" ht="13.5" thickBot="1" x14ac:dyDescent="0.25">
      <c r="A86" s="2" t="s">
        <v>23</v>
      </c>
      <c r="B86" s="5" t="s">
        <v>9</v>
      </c>
      <c r="C86" s="6">
        <f>SUM(C81:C85)</f>
        <v>823</v>
      </c>
      <c r="D86" s="6">
        <v>430</v>
      </c>
      <c r="E86" s="6">
        <f>SUM(E81:E85)</f>
        <v>5583</v>
      </c>
      <c r="F86" s="9">
        <f t="shared" si="1"/>
        <v>7.7019523553644997E-2</v>
      </c>
    </row>
    <row r="87" spans="1:6" ht="13.5" thickBot="1" x14ac:dyDescent="0.25">
      <c r="A87" s="2" t="s">
        <v>24</v>
      </c>
      <c r="B87" s="2" t="s">
        <v>15</v>
      </c>
      <c r="C87" s="4">
        <v>1</v>
      </c>
      <c r="D87" s="4">
        <v>1</v>
      </c>
      <c r="E87" s="3">
        <f>C87*0</f>
        <v>0</v>
      </c>
      <c r="F87" s="8">
        <f t="shared" si="1"/>
        <v>1</v>
      </c>
    </row>
    <row r="88" spans="1:6" ht="13.5" thickBot="1" x14ac:dyDescent="0.25">
      <c r="A88" s="2" t="s">
        <v>24</v>
      </c>
      <c r="B88" s="2" t="s">
        <v>5</v>
      </c>
      <c r="C88" s="3">
        <v>9</v>
      </c>
      <c r="D88" s="3">
        <v>12</v>
      </c>
      <c r="E88" s="3">
        <f>C88*0</f>
        <v>0</v>
      </c>
      <c r="F88" s="8">
        <f t="shared" si="1"/>
        <v>1</v>
      </c>
    </row>
    <row r="89" spans="1:6" ht="13.5" thickBot="1" x14ac:dyDescent="0.25">
      <c r="A89" s="2" t="s">
        <v>24</v>
      </c>
      <c r="B89" s="2" t="s">
        <v>6</v>
      </c>
      <c r="C89" s="4">
        <v>54</v>
      </c>
      <c r="D89" s="4">
        <v>18</v>
      </c>
      <c r="E89" s="4">
        <f>C89*4</f>
        <v>216</v>
      </c>
      <c r="F89" s="8">
        <f t="shared" si="1"/>
        <v>8.3333333333333329E-2</v>
      </c>
    </row>
    <row r="90" spans="1:6" ht="13.5" thickBot="1" x14ac:dyDescent="0.25">
      <c r="A90" s="2" t="s">
        <v>24</v>
      </c>
      <c r="B90" s="2" t="s">
        <v>7</v>
      </c>
      <c r="C90" s="3">
        <v>235</v>
      </c>
      <c r="D90" s="3">
        <v>157</v>
      </c>
      <c r="E90" s="3">
        <f>C90*5</f>
        <v>1175</v>
      </c>
      <c r="F90" s="8">
        <f t="shared" si="1"/>
        <v>0.13361702127659575</v>
      </c>
    </row>
    <row r="91" spans="1:6" ht="13.5" thickBot="1" x14ac:dyDescent="0.25">
      <c r="A91" s="2" t="s">
        <v>24</v>
      </c>
      <c r="B91" s="2" t="s">
        <v>8</v>
      </c>
      <c r="C91" s="4">
        <v>524</v>
      </c>
      <c r="D91" s="4">
        <v>248</v>
      </c>
      <c r="E91" s="4">
        <f>C91*8</f>
        <v>4192</v>
      </c>
      <c r="F91" s="8">
        <f t="shared" si="1"/>
        <v>5.9160305343511452E-2</v>
      </c>
    </row>
    <row r="92" spans="1:6" ht="13.5" thickBot="1" x14ac:dyDescent="0.25">
      <c r="A92" s="2" t="s">
        <v>24</v>
      </c>
      <c r="B92" s="5" t="s">
        <v>9</v>
      </c>
      <c r="C92" s="6">
        <f>SUM(C87:C91)</f>
        <v>823</v>
      </c>
      <c r="D92" s="6">
        <v>436</v>
      </c>
      <c r="E92" s="6">
        <f>SUM(E87:E91)</f>
        <v>5583</v>
      </c>
      <c r="F92" s="9">
        <f t="shared" si="1"/>
        <v>7.8094214579974924E-2</v>
      </c>
    </row>
    <row r="93" spans="1:6" ht="13.5" thickBot="1" x14ac:dyDescent="0.25">
      <c r="A93" s="2" t="s">
        <v>25</v>
      </c>
      <c r="B93" s="2" t="s">
        <v>15</v>
      </c>
      <c r="C93" s="4">
        <v>1</v>
      </c>
      <c r="D93" s="4">
        <v>3</v>
      </c>
      <c r="E93" s="3">
        <f>C93*0</f>
        <v>0</v>
      </c>
      <c r="F93" s="8">
        <f t="shared" si="1"/>
        <v>1</v>
      </c>
    </row>
    <row r="94" spans="1:6" ht="13.5" thickBot="1" x14ac:dyDescent="0.25">
      <c r="A94" s="2" t="s">
        <v>25</v>
      </c>
      <c r="B94" s="2" t="s">
        <v>5</v>
      </c>
      <c r="C94" s="3">
        <v>9</v>
      </c>
      <c r="D94" s="3">
        <v>7</v>
      </c>
      <c r="E94" s="3">
        <f>C94*0</f>
        <v>0</v>
      </c>
      <c r="F94" s="8">
        <f t="shared" si="1"/>
        <v>1</v>
      </c>
    </row>
    <row r="95" spans="1:6" ht="13.5" thickBot="1" x14ac:dyDescent="0.25">
      <c r="A95" s="2" t="s">
        <v>25</v>
      </c>
      <c r="B95" s="2" t="s">
        <v>6</v>
      </c>
      <c r="C95" s="4">
        <v>54</v>
      </c>
      <c r="D95" s="4">
        <v>19</v>
      </c>
      <c r="E95" s="4">
        <f>C95*4</f>
        <v>216</v>
      </c>
      <c r="F95" s="8">
        <f t="shared" si="1"/>
        <v>8.7962962962962965E-2</v>
      </c>
    </row>
    <row r="96" spans="1:6" ht="13.5" thickBot="1" x14ac:dyDescent="0.25">
      <c r="A96" s="2" t="s">
        <v>25</v>
      </c>
      <c r="B96" s="2" t="s">
        <v>7</v>
      </c>
      <c r="C96" s="3">
        <v>235</v>
      </c>
      <c r="D96" s="3">
        <v>110</v>
      </c>
      <c r="E96" s="3">
        <f>C96*5</f>
        <v>1175</v>
      </c>
      <c r="F96" s="8">
        <f t="shared" si="1"/>
        <v>9.3617021276595741E-2</v>
      </c>
    </row>
    <row r="97" spans="1:6" ht="13.5" thickBot="1" x14ac:dyDescent="0.25">
      <c r="A97" s="2" t="s">
        <v>25</v>
      </c>
      <c r="B97" s="2" t="s">
        <v>8</v>
      </c>
      <c r="C97" s="4">
        <v>524</v>
      </c>
      <c r="D97" s="4">
        <v>199</v>
      </c>
      <c r="E97" s="4">
        <f>C97*8</f>
        <v>4192</v>
      </c>
      <c r="F97" s="8">
        <f t="shared" si="1"/>
        <v>4.7471374045801526E-2</v>
      </c>
    </row>
    <row r="98" spans="1:6" ht="13.5" thickBot="1" x14ac:dyDescent="0.25">
      <c r="A98" s="2" t="s">
        <v>25</v>
      </c>
      <c r="B98" s="5" t="s">
        <v>9</v>
      </c>
      <c r="C98" s="6">
        <f>SUM(C93:C97)</f>
        <v>823</v>
      </c>
      <c r="D98" s="6">
        <v>338</v>
      </c>
      <c r="E98" s="6">
        <f>SUM(E93:E97)</f>
        <v>5583</v>
      </c>
      <c r="F98" s="9">
        <f t="shared" si="1"/>
        <v>6.0540927816586064E-2</v>
      </c>
    </row>
    <row r="99" spans="1:6" ht="13.5" thickBot="1" x14ac:dyDescent="0.25">
      <c r="A99" s="2" t="s">
        <v>26</v>
      </c>
      <c r="B99" s="2" t="s">
        <v>15</v>
      </c>
      <c r="C99" s="4">
        <v>1</v>
      </c>
      <c r="D99" s="4">
        <v>1</v>
      </c>
      <c r="E99" s="3">
        <f>C99*0</f>
        <v>0</v>
      </c>
      <c r="F99" s="8">
        <f t="shared" si="1"/>
        <v>1</v>
      </c>
    </row>
    <row r="100" spans="1:6" ht="13.5" thickBot="1" x14ac:dyDescent="0.25">
      <c r="A100" s="2" t="s">
        <v>26</v>
      </c>
      <c r="B100" s="2" t="s">
        <v>5</v>
      </c>
      <c r="C100" s="3">
        <v>9</v>
      </c>
      <c r="D100" s="3">
        <v>14</v>
      </c>
      <c r="E100" s="3">
        <f>C100*0</f>
        <v>0</v>
      </c>
      <c r="F100" s="8">
        <f t="shared" si="1"/>
        <v>1</v>
      </c>
    </row>
    <row r="101" spans="1:6" ht="13.5" thickBot="1" x14ac:dyDescent="0.25">
      <c r="A101" s="2" t="s">
        <v>26</v>
      </c>
      <c r="B101" s="2" t="s">
        <v>6</v>
      </c>
      <c r="C101" s="4">
        <v>54</v>
      </c>
      <c r="D101" s="4">
        <v>27</v>
      </c>
      <c r="E101" s="4">
        <f>C101*4</f>
        <v>216</v>
      </c>
      <c r="F101" s="8">
        <f t="shared" si="1"/>
        <v>0.125</v>
      </c>
    </row>
    <row r="102" spans="1:6" ht="13.5" thickBot="1" x14ac:dyDescent="0.25">
      <c r="A102" s="2" t="s">
        <v>26</v>
      </c>
      <c r="B102" s="2" t="s">
        <v>7</v>
      </c>
      <c r="C102" s="3">
        <v>235</v>
      </c>
      <c r="D102" s="3">
        <v>169</v>
      </c>
      <c r="E102" s="3">
        <f>C102*5</f>
        <v>1175</v>
      </c>
      <c r="F102" s="8">
        <f t="shared" si="1"/>
        <v>0.14382978723404255</v>
      </c>
    </row>
    <row r="103" spans="1:6" ht="13.5" thickBot="1" x14ac:dyDescent="0.25">
      <c r="A103" s="2" t="s">
        <v>26</v>
      </c>
      <c r="B103" s="2" t="s">
        <v>8</v>
      </c>
      <c r="C103" s="4">
        <v>524</v>
      </c>
      <c r="D103" s="4">
        <v>263</v>
      </c>
      <c r="E103" s="4">
        <f>C103*8</f>
        <v>4192</v>
      </c>
      <c r="F103" s="8">
        <f t="shared" si="1"/>
        <v>6.2738549618320608E-2</v>
      </c>
    </row>
    <row r="104" spans="1:6" ht="13.5" thickBot="1" x14ac:dyDescent="0.25">
      <c r="A104" s="2" t="s">
        <v>26</v>
      </c>
      <c r="B104" s="5" t="s">
        <v>9</v>
      </c>
      <c r="C104" s="6">
        <f>SUM(C99:C103)</f>
        <v>823</v>
      </c>
      <c r="D104" s="6">
        <v>474</v>
      </c>
      <c r="E104" s="6">
        <f>SUM(E99:E103)</f>
        <v>5583</v>
      </c>
      <c r="F104" s="9">
        <f t="shared" si="1"/>
        <v>8.490059108006448E-2</v>
      </c>
    </row>
    <row r="105" spans="1:6" ht="13.5" thickBot="1" x14ac:dyDescent="0.25">
      <c r="A105" s="2" t="s">
        <v>27</v>
      </c>
      <c r="B105" s="2" t="s">
        <v>15</v>
      </c>
      <c r="C105" s="4">
        <v>1</v>
      </c>
      <c r="D105" s="4">
        <v>3</v>
      </c>
      <c r="E105" s="3">
        <f>C105*0</f>
        <v>0</v>
      </c>
      <c r="F105" s="8">
        <f t="shared" si="1"/>
        <v>1</v>
      </c>
    </row>
    <row r="106" spans="1:6" ht="13.5" thickBot="1" x14ac:dyDescent="0.25">
      <c r="A106" s="2" t="s">
        <v>27</v>
      </c>
      <c r="B106" s="2" t="s">
        <v>5</v>
      </c>
      <c r="C106" s="3">
        <v>9</v>
      </c>
      <c r="D106" s="3">
        <v>14</v>
      </c>
      <c r="E106" s="3">
        <f>C106*0</f>
        <v>0</v>
      </c>
      <c r="F106" s="8">
        <f t="shared" si="1"/>
        <v>1</v>
      </c>
    </row>
    <row r="107" spans="1:6" ht="13.5" thickBot="1" x14ac:dyDescent="0.25">
      <c r="A107" s="2" t="s">
        <v>27</v>
      </c>
      <c r="B107" s="2" t="s">
        <v>6</v>
      </c>
      <c r="C107" s="4">
        <v>54</v>
      </c>
      <c r="D107" s="4">
        <v>9</v>
      </c>
      <c r="E107" s="4">
        <f>C107*4</f>
        <v>216</v>
      </c>
      <c r="F107" s="8">
        <f t="shared" si="1"/>
        <v>4.1666666666666664E-2</v>
      </c>
    </row>
    <row r="108" spans="1:6" ht="13.5" thickBot="1" x14ac:dyDescent="0.25">
      <c r="A108" s="2" t="s">
        <v>27</v>
      </c>
      <c r="B108" s="2" t="s">
        <v>7</v>
      </c>
      <c r="C108" s="3">
        <v>235</v>
      </c>
      <c r="D108" s="3">
        <v>119</v>
      </c>
      <c r="E108" s="3">
        <f>C108*5</f>
        <v>1175</v>
      </c>
      <c r="F108" s="8">
        <f t="shared" si="1"/>
        <v>0.10127659574468086</v>
      </c>
    </row>
    <row r="109" spans="1:6" ht="13.5" thickBot="1" x14ac:dyDescent="0.25">
      <c r="A109" s="2" t="s">
        <v>27</v>
      </c>
      <c r="B109" s="2" t="s">
        <v>8</v>
      </c>
      <c r="C109" s="4">
        <v>524</v>
      </c>
      <c r="D109" s="4">
        <v>201</v>
      </c>
      <c r="E109" s="4">
        <f>C109*8</f>
        <v>4192</v>
      </c>
      <c r="F109" s="8">
        <f t="shared" si="1"/>
        <v>4.7948473282442748E-2</v>
      </c>
    </row>
    <row r="110" spans="1:6" ht="13.5" thickBot="1" x14ac:dyDescent="0.25">
      <c r="A110" s="2" t="s">
        <v>27</v>
      </c>
      <c r="B110" s="5" t="s">
        <v>9</v>
      </c>
      <c r="C110" s="6">
        <f>SUM(C105:C109)</f>
        <v>823</v>
      </c>
      <c r="D110" s="6">
        <v>346</v>
      </c>
      <c r="E110" s="6">
        <f>SUM(E105:E109)</f>
        <v>5583</v>
      </c>
      <c r="F110" s="9">
        <f t="shared" si="1"/>
        <v>6.1973849185025971E-2</v>
      </c>
    </row>
    <row r="111" spans="1:6" ht="13.5" thickBot="1" x14ac:dyDescent="0.25">
      <c r="A111" s="2" t="s">
        <v>28</v>
      </c>
      <c r="B111" s="2" t="s">
        <v>15</v>
      </c>
      <c r="C111" s="4">
        <v>1</v>
      </c>
      <c r="D111" s="4">
        <v>2</v>
      </c>
      <c r="E111" s="3">
        <f>C111*0</f>
        <v>0</v>
      </c>
      <c r="F111" s="8">
        <f t="shared" si="1"/>
        <v>1</v>
      </c>
    </row>
    <row r="112" spans="1:6" ht="13.5" thickBot="1" x14ac:dyDescent="0.25">
      <c r="A112" s="2" t="s">
        <v>28</v>
      </c>
      <c r="B112" s="2" t="s">
        <v>5</v>
      </c>
      <c r="C112" s="3">
        <v>9</v>
      </c>
      <c r="D112" s="3">
        <v>13</v>
      </c>
      <c r="E112" s="3">
        <f>C112*0</f>
        <v>0</v>
      </c>
      <c r="F112" s="8">
        <f t="shared" si="1"/>
        <v>1</v>
      </c>
    </row>
    <row r="113" spans="1:6" ht="13.5" thickBot="1" x14ac:dyDescent="0.25">
      <c r="A113" s="2" t="s">
        <v>28</v>
      </c>
      <c r="B113" s="2" t="s">
        <v>6</v>
      </c>
      <c r="C113" s="4">
        <v>54</v>
      </c>
      <c r="D113" s="4">
        <v>10</v>
      </c>
      <c r="E113" s="4">
        <f>C113*4</f>
        <v>216</v>
      </c>
      <c r="F113" s="8">
        <f t="shared" si="1"/>
        <v>4.6296296296296294E-2</v>
      </c>
    </row>
    <row r="114" spans="1:6" ht="13.5" thickBot="1" x14ac:dyDescent="0.25">
      <c r="A114" s="2" t="s">
        <v>28</v>
      </c>
      <c r="B114" s="2" t="s">
        <v>7</v>
      </c>
      <c r="C114" s="3">
        <v>235</v>
      </c>
      <c r="D114" s="3">
        <v>101</v>
      </c>
      <c r="E114" s="3">
        <f>C114*5</f>
        <v>1175</v>
      </c>
      <c r="F114" s="8">
        <f t="shared" si="1"/>
        <v>8.595744680851064E-2</v>
      </c>
    </row>
    <row r="115" spans="1:6" ht="13.5" thickBot="1" x14ac:dyDescent="0.25">
      <c r="A115" s="2" t="s">
        <v>28</v>
      </c>
      <c r="B115" s="2" t="s">
        <v>8</v>
      </c>
      <c r="C115" s="4">
        <v>524</v>
      </c>
      <c r="D115" s="4">
        <v>167</v>
      </c>
      <c r="E115" s="4">
        <f>C115*8</f>
        <v>4192</v>
      </c>
      <c r="F115" s="8">
        <f t="shared" si="1"/>
        <v>3.9837786259541985E-2</v>
      </c>
    </row>
    <row r="116" spans="1:6" ht="13.5" thickBot="1" x14ac:dyDescent="0.25">
      <c r="A116" s="2" t="s">
        <v>28</v>
      </c>
      <c r="B116" s="5" t="s">
        <v>9</v>
      </c>
      <c r="C116" s="6">
        <f>SUM(C111:C115)</f>
        <v>823</v>
      </c>
      <c r="D116" s="6">
        <v>293</v>
      </c>
      <c r="E116" s="6">
        <f>SUM(E111:E115)</f>
        <v>5583</v>
      </c>
      <c r="F116" s="9">
        <f t="shared" si="1"/>
        <v>5.2480745119111591E-2</v>
      </c>
    </row>
    <row r="117" spans="1:6" ht="13.5" thickBot="1" x14ac:dyDescent="0.25">
      <c r="A117" s="2" t="s">
        <v>29</v>
      </c>
      <c r="B117" s="2" t="s">
        <v>15</v>
      </c>
      <c r="C117" s="4">
        <v>1</v>
      </c>
      <c r="D117" s="4">
        <v>1</v>
      </c>
      <c r="E117" s="3">
        <f>C117*0</f>
        <v>0</v>
      </c>
      <c r="F117" s="8">
        <f t="shared" si="1"/>
        <v>1</v>
      </c>
    </row>
    <row r="118" spans="1:6" ht="13.5" thickBot="1" x14ac:dyDescent="0.25">
      <c r="A118" s="2" t="s">
        <v>29</v>
      </c>
      <c r="B118" s="2" t="s">
        <v>5</v>
      </c>
      <c r="C118" s="3">
        <v>9</v>
      </c>
      <c r="D118" s="3">
        <v>13</v>
      </c>
      <c r="E118" s="3">
        <f>C118*0</f>
        <v>0</v>
      </c>
      <c r="F118" s="8">
        <f t="shared" si="1"/>
        <v>1</v>
      </c>
    </row>
    <row r="119" spans="1:6" ht="13.5" thickBot="1" x14ac:dyDescent="0.25">
      <c r="A119" s="2" t="s">
        <v>29</v>
      </c>
      <c r="B119" s="2" t="s">
        <v>6</v>
      </c>
      <c r="C119" s="4">
        <v>54</v>
      </c>
      <c r="D119" s="4">
        <v>17</v>
      </c>
      <c r="E119" s="4">
        <f>C119*4</f>
        <v>216</v>
      </c>
      <c r="F119" s="8">
        <f t="shared" si="1"/>
        <v>7.8703703703703706E-2</v>
      </c>
    </row>
    <row r="120" spans="1:6" ht="13.5" thickBot="1" x14ac:dyDescent="0.25">
      <c r="A120" s="2" t="s">
        <v>29</v>
      </c>
      <c r="B120" s="2" t="s">
        <v>7</v>
      </c>
      <c r="C120" s="3">
        <v>235</v>
      </c>
      <c r="D120" s="3">
        <v>118</v>
      </c>
      <c r="E120" s="3">
        <f>C120*5</f>
        <v>1175</v>
      </c>
      <c r="F120" s="8">
        <f t="shared" si="1"/>
        <v>0.10042553191489362</v>
      </c>
    </row>
    <row r="121" spans="1:6" ht="13.5" thickBot="1" x14ac:dyDescent="0.25">
      <c r="A121" s="2" t="s">
        <v>29</v>
      </c>
      <c r="B121" s="2" t="s">
        <v>8</v>
      </c>
      <c r="C121" s="4">
        <v>524</v>
      </c>
      <c r="D121" s="4">
        <v>189</v>
      </c>
      <c r="E121" s="4">
        <f>C121*8</f>
        <v>4192</v>
      </c>
      <c r="F121" s="8">
        <f t="shared" si="1"/>
        <v>4.5085877862595422E-2</v>
      </c>
    </row>
    <row r="122" spans="1:6" ht="13.5" thickBot="1" x14ac:dyDescent="0.25">
      <c r="A122" s="2" t="s">
        <v>29</v>
      </c>
      <c r="B122" s="5" t="s">
        <v>9</v>
      </c>
      <c r="C122" s="6">
        <f>SUM(C117:C121)</f>
        <v>823</v>
      </c>
      <c r="D122" s="6">
        <v>338</v>
      </c>
      <c r="E122" s="6">
        <f>SUM(E117:E121)</f>
        <v>5583</v>
      </c>
      <c r="F122" s="9">
        <f t="shared" si="1"/>
        <v>6.0540927816586064E-2</v>
      </c>
    </row>
    <row r="123" spans="1:6" ht="13.5" thickBot="1" x14ac:dyDescent="0.25">
      <c r="A123" s="2" t="s">
        <v>30</v>
      </c>
      <c r="B123" s="2" t="s">
        <v>15</v>
      </c>
      <c r="C123" s="4">
        <v>1</v>
      </c>
      <c r="D123" s="4">
        <v>3</v>
      </c>
      <c r="E123" s="3">
        <f>C123*0</f>
        <v>0</v>
      </c>
      <c r="F123" s="8">
        <f t="shared" si="1"/>
        <v>1</v>
      </c>
    </row>
    <row r="124" spans="1:6" ht="13.5" thickBot="1" x14ac:dyDescent="0.25">
      <c r="A124" s="2" t="s">
        <v>30</v>
      </c>
      <c r="B124" s="2" t="s">
        <v>5</v>
      </c>
      <c r="C124" s="3">
        <v>9</v>
      </c>
      <c r="D124" s="3">
        <v>10</v>
      </c>
      <c r="E124" s="3">
        <f>C124*0</f>
        <v>0</v>
      </c>
      <c r="F124" s="8">
        <f t="shared" si="1"/>
        <v>1</v>
      </c>
    </row>
    <row r="125" spans="1:6" ht="13.5" thickBot="1" x14ac:dyDescent="0.25">
      <c r="A125" s="2" t="s">
        <v>30</v>
      </c>
      <c r="B125" s="2" t="s">
        <v>6</v>
      </c>
      <c r="C125" s="4">
        <v>54</v>
      </c>
      <c r="D125" s="4">
        <v>16</v>
      </c>
      <c r="E125" s="4">
        <f>C125*4</f>
        <v>216</v>
      </c>
      <c r="F125" s="8">
        <f t="shared" si="1"/>
        <v>7.407407407407407E-2</v>
      </c>
    </row>
    <row r="126" spans="1:6" ht="13.5" thickBot="1" x14ac:dyDescent="0.25">
      <c r="A126" s="2" t="s">
        <v>30</v>
      </c>
      <c r="B126" s="2" t="s">
        <v>7</v>
      </c>
      <c r="C126" s="3">
        <v>235</v>
      </c>
      <c r="D126" s="3">
        <v>131</v>
      </c>
      <c r="E126" s="3">
        <f>C126*5</f>
        <v>1175</v>
      </c>
      <c r="F126" s="8">
        <f t="shared" si="1"/>
        <v>0.11148936170212766</v>
      </c>
    </row>
    <row r="127" spans="1:6" ht="13.5" thickBot="1" x14ac:dyDescent="0.25">
      <c r="A127" s="2" t="s">
        <v>30</v>
      </c>
      <c r="B127" s="2" t="s">
        <v>8</v>
      </c>
      <c r="C127" s="4">
        <v>524</v>
      </c>
      <c r="D127" s="4">
        <v>225</v>
      </c>
      <c r="E127" s="4">
        <f>C127*8</f>
        <v>4192</v>
      </c>
      <c r="F127" s="8">
        <f t="shared" si="1"/>
        <v>5.3673664122137407E-2</v>
      </c>
    </row>
    <row r="128" spans="1:6" ht="13.5" thickBot="1" x14ac:dyDescent="0.25">
      <c r="A128" s="2" t="s">
        <v>30</v>
      </c>
      <c r="B128" s="5" t="s">
        <v>9</v>
      </c>
      <c r="C128" s="6">
        <f>SUM(C123:C127)</f>
        <v>823</v>
      </c>
      <c r="D128" s="6">
        <v>385</v>
      </c>
      <c r="E128" s="6">
        <f>SUM(E123:E127)</f>
        <v>5583</v>
      </c>
      <c r="F128" s="9">
        <f t="shared" si="1"/>
        <v>6.8959340856170517E-2</v>
      </c>
    </row>
    <row r="129" spans="1:6" ht="13.5" thickBot="1" x14ac:dyDescent="0.25">
      <c r="A129" s="2" t="s">
        <v>31</v>
      </c>
      <c r="B129" s="2" t="s">
        <v>15</v>
      </c>
      <c r="C129" s="4">
        <v>1</v>
      </c>
      <c r="D129" s="4">
        <v>2</v>
      </c>
      <c r="E129" s="3">
        <f>C129*0</f>
        <v>0</v>
      </c>
      <c r="F129" s="8">
        <f t="shared" si="1"/>
        <v>1</v>
      </c>
    </row>
    <row r="130" spans="1:6" ht="13.5" thickBot="1" x14ac:dyDescent="0.25">
      <c r="A130" s="2" t="s">
        <v>31</v>
      </c>
      <c r="B130" s="2" t="s">
        <v>5</v>
      </c>
      <c r="C130" s="3">
        <v>9</v>
      </c>
      <c r="D130" s="3">
        <v>10</v>
      </c>
      <c r="E130" s="3">
        <f>C130*0</f>
        <v>0</v>
      </c>
      <c r="F130" s="8">
        <f t="shared" si="1"/>
        <v>1</v>
      </c>
    </row>
    <row r="131" spans="1:6" ht="13.5" thickBot="1" x14ac:dyDescent="0.25">
      <c r="A131" s="2" t="s">
        <v>31</v>
      </c>
      <c r="B131" s="2" t="s">
        <v>6</v>
      </c>
      <c r="C131" s="4">
        <v>54</v>
      </c>
      <c r="D131" s="4">
        <v>26</v>
      </c>
      <c r="E131" s="4">
        <f>C131*4</f>
        <v>216</v>
      </c>
      <c r="F131" s="8">
        <f t="shared" si="1"/>
        <v>0.12037037037037036</v>
      </c>
    </row>
    <row r="132" spans="1:6" ht="13.5" thickBot="1" x14ac:dyDescent="0.25">
      <c r="A132" s="2" t="s">
        <v>31</v>
      </c>
      <c r="B132" s="2" t="s">
        <v>7</v>
      </c>
      <c r="C132" s="3">
        <v>235</v>
      </c>
      <c r="D132" s="3">
        <v>158</v>
      </c>
      <c r="E132" s="3">
        <f>C132*5</f>
        <v>1175</v>
      </c>
      <c r="F132" s="8">
        <f t="shared" ref="F132:F182" si="2">IF(E132&lt;&gt;0,IFERROR(D132/E132,0),1)</f>
        <v>0.13446808510638297</v>
      </c>
    </row>
    <row r="133" spans="1:6" ht="13.5" thickBot="1" x14ac:dyDescent="0.25">
      <c r="A133" s="2" t="s">
        <v>31</v>
      </c>
      <c r="B133" s="2" t="s">
        <v>8</v>
      </c>
      <c r="C133" s="4">
        <v>524</v>
      </c>
      <c r="D133" s="4">
        <v>265</v>
      </c>
      <c r="E133" s="4">
        <f>C133*8</f>
        <v>4192</v>
      </c>
      <c r="F133" s="8">
        <f t="shared" si="2"/>
        <v>6.3215648854961837E-2</v>
      </c>
    </row>
    <row r="134" spans="1:6" ht="13.5" thickBot="1" x14ac:dyDescent="0.25">
      <c r="A134" s="2" t="s">
        <v>31</v>
      </c>
      <c r="B134" s="5" t="s">
        <v>9</v>
      </c>
      <c r="C134" s="6">
        <f>SUM(C129:C133)</f>
        <v>823</v>
      </c>
      <c r="D134" s="6">
        <v>461</v>
      </c>
      <c r="E134" s="6">
        <f>SUM(E129:E133)</f>
        <v>5583</v>
      </c>
      <c r="F134" s="9">
        <f t="shared" si="2"/>
        <v>8.2572093856349629E-2</v>
      </c>
    </row>
    <row r="135" spans="1:6" ht="13.5" thickBot="1" x14ac:dyDescent="0.25">
      <c r="A135" s="2" t="s">
        <v>32</v>
      </c>
      <c r="B135" s="2" t="s">
        <v>15</v>
      </c>
      <c r="C135" s="4">
        <v>1</v>
      </c>
      <c r="D135" s="4">
        <v>1</v>
      </c>
      <c r="E135" s="3">
        <f>C135*0</f>
        <v>0</v>
      </c>
      <c r="F135" s="8">
        <f t="shared" si="2"/>
        <v>1</v>
      </c>
    </row>
    <row r="136" spans="1:6" ht="13.5" thickBot="1" x14ac:dyDescent="0.25">
      <c r="A136" s="2" t="s">
        <v>32</v>
      </c>
      <c r="B136" s="2" t="s">
        <v>5</v>
      </c>
      <c r="C136" s="3">
        <v>9</v>
      </c>
      <c r="D136" s="3">
        <v>12</v>
      </c>
      <c r="E136" s="3">
        <f>C136*0</f>
        <v>0</v>
      </c>
      <c r="F136" s="8">
        <f t="shared" si="2"/>
        <v>1</v>
      </c>
    </row>
    <row r="137" spans="1:6" ht="13.5" thickBot="1" x14ac:dyDescent="0.25">
      <c r="A137" s="2" t="s">
        <v>32</v>
      </c>
      <c r="B137" s="2" t="s">
        <v>6</v>
      </c>
      <c r="C137" s="4">
        <v>54</v>
      </c>
      <c r="D137" s="4">
        <v>23</v>
      </c>
      <c r="E137" s="4">
        <f>C137*4</f>
        <v>216</v>
      </c>
      <c r="F137" s="8">
        <f t="shared" si="2"/>
        <v>0.10648148148148148</v>
      </c>
    </row>
    <row r="138" spans="1:6" ht="13.5" thickBot="1" x14ac:dyDescent="0.25">
      <c r="A138" s="2" t="s">
        <v>32</v>
      </c>
      <c r="B138" s="2" t="s">
        <v>7</v>
      </c>
      <c r="C138" s="3">
        <v>235</v>
      </c>
      <c r="D138" s="3">
        <v>183</v>
      </c>
      <c r="E138" s="3">
        <f>C138*5</f>
        <v>1175</v>
      </c>
      <c r="F138" s="8">
        <f t="shared" si="2"/>
        <v>0.15574468085106383</v>
      </c>
    </row>
    <row r="139" spans="1:6" ht="13.5" thickBot="1" x14ac:dyDescent="0.25">
      <c r="A139" s="2" t="s">
        <v>32</v>
      </c>
      <c r="B139" s="2" t="s">
        <v>8</v>
      </c>
      <c r="C139" s="4">
        <v>524</v>
      </c>
      <c r="D139" s="4">
        <v>233</v>
      </c>
      <c r="E139" s="4">
        <f>C139*8</f>
        <v>4192</v>
      </c>
      <c r="F139" s="8">
        <f t="shared" si="2"/>
        <v>5.5582061068702289E-2</v>
      </c>
    </row>
    <row r="140" spans="1:6" ht="13.5" thickBot="1" x14ac:dyDescent="0.25">
      <c r="A140" s="2" t="s">
        <v>32</v>
      </c>
      <c r="B140" s="5" t="s">
        <v>9</v>
      </c>
      <c r="C140" s="6">
        <f>SUM(C135:C139)</f>
        <v>823</v>
      </c>
      <c r="D140" s="6">
        <v>452</v>
      </c>
      <c r="E140" s="6">
        <f>SUM(E135:E139)</f>
        <v>5583</v>
      </c>
      <c r="F140" s="9">
        <f t="shared" si="2"/>
        <v>8.0960057316854739E-2</v>
      </c>
    </row>
    <row r="141" spans="1:6" ht="13.5" thickBot="1" x14ac:dyDescent="0.25">
      <c r="A141" s="2" t="s">
        <v>33</v>
      </c>
      <c r="B141" s="2" t="s">
        <v>15</v>
      </c>
      <c r="C141" s="4">
        <v>1</v>
      </c>
      <c r="D141" s="4">
        <v>4</v>
      </c>
      <c r="E141" s="3">
        <f>C141*0</f>
        <v>0</v>
      </c>
      <c r="F141" s="8">
        <f t="shared" si="2"/>
        <v>1</v>
      </c>
    </row>
    <row r="142" spans="1:6" ht="13.5" thickBot="1" x14ac:dyDescent="0.25">
      <c r="A142" s="2" t="s">
        <v>33</v>
      </c>
      <c r="B142" s="2" t="s">
        <v>5</v>
      </c>
      <c r="C142" s="3">
        <v>9</v>
      </c>
      <c r="D142" s="3">
        <v>13</v>
      </c>
      <c r="E142" s="3">
        <f>C142*0</f>
        <v>0</v>
      </c>
      <c r="F142" s="8">
        <f t="shared" si="2"/>
        <v>1</v>
      </c>
    </row>
    <row r="143" spans="1:6" ht="13.5" thickBot="1" x14ac:dyDescent="0.25">
      <c r="A143" s="2" t="s">
        <v>33</v>
      </c>
      <c r="B143" s="2" t="s">
        <v>6</v>
      </c>
      <c r="C143" s="4">
        <v>54</v>
      </c>
      <c r="D143" s="4">
        <v>32</v>
      </c>
      <c r="E143" s="4">
        <f>C143*4</f>
        <v>216</v>
      </c>
      <c r="F143" s="8">
        <f t="shared" si="2"/>
        <v>0.14814814814814814</v>
      </c>
    </row>
    <row r="144" spans="1:6" ht="13.5" thickBot="1" x14ac:dyDescent="0.25">
      <c r="A144" s="2" t="s">
        <v>33</v>
      </c>
      <c r="B144" s="2" t="s">
        <v>7</v>
      </c>
      <c r="C144" s="3">
        <v>235</v>
      </c>
      <c r="D144" s="3">
        <v>160</v>
      </c>
      <c r="E144" s="3">
        <f>C144*5</f>
        <v>1175</v>
      </c>
      <c r="F144" s="8">
        <f t="shared" si="2"/>
        <v>0.13617021276595745</v>
      </c>
    </row>
    <row r="145" spans="1:6" ht="13.5" thickBot="1" x14ac:dyDescent="0.25">
      <c r="A145" s="2" t="s">
        <v>33</v>
      </c>
      <c r="B145" s="2" t="s">
        <v>8</v>
      </c>
      <c r="C145" s="4">
        <v>524</v>
      </c>
      <c r="D145" s="4">
        <v>283</v>
      </c>
      <c r="E145" s="4">
        <f>C145*8</f>
        <v>4192</v>
      </c>
      <c r="F145" s="8">
        <f t="shared" si="2"/>
        <v>6.7509541984732829E-2</v>
      </c>
    </row>
    <row r="146" spans="1:6" ht="13.5" thickBot="1" x14ac:dyDescent="0.25">
      <c r="A146" s="2" t="s">
        <v>33</v>
      </c>
      <c r="B146" s="5" t="s">
        <v>9</v>
      </c>
      <c r="C146" s="6">
        <f>SUM(C141:C145)</f>
        <v>823</v>
      </c>
      <c r="D146" s="6">
        <v>492</v>
      </c>
      <c r="E146" s="6">
        <f>SUM(E141:E145)</f>
        <v>5583</v>
      </c>
      <c r="F146" s="9">
        <f t="shared" si="2"/>
        <v>8.8124664159054275E-2</v>
      </c>
    </row>
    <row r="147" spans="1:6" ht="13.5" thickBot="1" x14ac:dyDescent="0.25">
      <c r="A147" s="2" t="s">
        <v>34</v>
      </c>
      <c r="B147" s="2" t="s">
        <v>15</v>
      </c>
      <c r="C147" s="4">
        <v>1</v>
      </c>
      <c r="D147" s="4">
        <v>1</v>
      </c>
      <c r="E147" s="3">
        <f>C147*0</f>
        <v>0</v>
      </c>
      <c r="F147" s="8">
        <f t="shared" si="2"/>
        <v>1</v>
      </c>
    </row>
    <row r="148" spans="1:6" ht="13.5" thickBot="1" x14ac:dyDescent="0.25">
      <c r="A148" s="2" t="s">
        <v>34</v>
      </c>
      <c r="B148" s="2" t="s">
        <v>5</v>
      </c>
      <c r="C148" s="3">
        <v>9</v>
      </c>
      <c r="D148" s="3">
        <v>13</v>
      </c>
      <c r="E148" s="3">
        <f>C148*0</f>
        <v>0</v>
      </c>
      <c r="F148" s="8">
        <f t="shared" si="2"/>
        <v>1</v>
      </c>
    </row>
    <row r="149" spans="1:6" ht="13.5" thickBot="1" x14ac:dyDescent="0.25">
      <c r="A149" s="2" t="s">
        <v>34</v>
      </c>
      <c r="B149" s="2" t="s">
        <v>6</v>
      </c>
      <c r="C149" s="4">
        <v>54</v>
      </c>
      <c r="D149" s="4">
        <v>30</v>
      </c>
      <c r="E149" s="4">
        <f>C149*4</f>
        <v>216</v>
      </c>
      <c r="F149" s="8">
        <f t="shared" si="2"/>
        <v>0.1388888888888889</v>
      </c>
    </row>
    <row r="150" spans="1:6" ht="13.5" thickBot="1" x14ac:dyDescent="0.25">
      <c r="A150" s="2" t="s">
        <v>34</v>
      </c>
      <c r="B150" s="2" t="s">
        <v>7</v>
      </c>
      <c r="C150" s="3">
        <v>235</v>
      </c>
      <c r="D150" s="3">
        <v>199</v>
      </c>
      <c r="E150" s="3">
        <f>C150*5</f>
        <v>1175</v>
      </c>
      <c r="F150" s="8">
        <f t="shared" si="2"/>
        <v>0.16936170212765958</v>
      </c>
    </row>
    <row r="151" spans="1:6" ht="13.5" thickBot="1" x14ac:dyDescent="0.25">
      <c r="A151" s="2" t="s">
        <v>34</v>
      </c>
      <c r="B151" s="2" t="s">
        <v>8</v>
      </c>
      <c r="C151" s="4">
        <v>524</v>
      </c>
      <c r="D151" s="4">
        <v>285</v>
      </c>
      <c r="E151" s="4">
        <f>C151*8</f>
        <v>4192</v>
      </c>
      <c r="F151" s="8">
        <f t="shared" si="2"/>
        <v>6.7986641221374045E-2</v>
      </c>
    </row>
    <row r="152" spans="1:6" ht="13.5" thickBot="1" x14ac:dyDescent="0.25">
      <c r="A152" s="2" t="s">
        <v>34</v>
      </c>
      <c r="B152" s="5" t="s">
        <v>9</v>
      </c>
      <c r="C152" s="6">
        <f>SUM(C147:C151)</f>
        <v>823</v>
      </c>
      <c r="D152" s="6">
        <v>528</v>
      </c>
      <c r="E152" s="6">
        <f>SUM(E147:E151)</f>
        <v>5583</v>
      </c>
      <c r="F152" s="9">
        <f t="shared" si="2"/>
        <v>9.4572810317033851E-2</v>
      </c>
    </row>
    <row r="153" spans="1:6" ht="13.5" thickBot="1" x14ac:dyDescent="0.25">
      <c r="A153" s="2" t="s">
        <v>35</v>
      </c>
      <c r="B153" s="2" t="s">
        <v>15</v>
      </c>
      <c r="C153" s="4">
        <v>1</v>
      </c>
      <c r="D153" s="4">
        <v>1</v>
      </c>
      <c r="E153" s="3">
        <f>C153*0</f>
        <v>0</v>
      </c>
      <c r="F153" s="8">
        <f t="shared" si="2"/>
        <v>1</v>
      </c>
    </row>
    <row r="154" spans="1:6" ht="13.5" thickBot="1" x14ac:dyDescent="0.25">
      <c r="A154" s="2" t="s">
        <v>35</v>
      </c>
      <c r="B154" s="2" t="s">
        <v>5</v>
      </c>
      <c r="C154" s="3">
        <v>9</v>
      </c>
      <c r="D154" s="3">
        <v>19</v>
      </c>
      <c r="E154" s="3">
        <f>C154*0</f>
        <v>0</v>
      </c>
      <c r="F154" s="8">
        <f t="shared" si="2"/>
        <v>1</v>
      </c>
    </row>
    <row r="155" spans="1:6" ht="13.5" thickBot="1" x14ac:dyDescent="0.25">
      <c r="A155" s="2" t="s">
        <v>35</v>
      </c>
      <c r="B155" s="2" t="s">
        <v>6</v>
      </c>
      <c r="C155" s="4">
        <v>54</v>
      </c>
      <c r="D155" s="4">
        <v>23</v>
      </c>
      <c r="E155" s="4">
        <f>C155*4</f>
        <v>216</v>
      </c>
      <c r="F155" s="8">
        <f t="shared" si="2"/>
        <v>0.10648148148148148</v>
      </c>
    </row>
    <row r="156" spans="1:6" ht="13.5" thickBot="1" x14ac:dyDescent="0.25">
      <c r="A156" s="2" t="s">
        <v>35</v>
      </c>
      <c r="B156" s="2" t="s">
        <v>7</v>
      </c>
      <c r="C156" s="3">
        <v>235</v>
      </c>
      <c r="D156" s="3">
        <v>217</v>
      </c>
      <c r="E156" s="3">
        <f>C156*5</f>
        <v>1175</v>
      </c>
      <c r="F156" s="8">
        <f t="shared" si="2"/>
        <v>0.18468085106382978</v>
      </c>
    </row>
    <row r="157" spans="1:6" ht="13.5" thickBot="1" x14ac:dyDescent="0.25">
      <c r="A157" s="2" t="s">
        <v>35</v>
      </c>
      <c r="B157" s="2" t="s">
        <v>8</v>
      </c>
      <c r="C157" s="4">
        <v>524</v>
      </c>
      <c r="D157" s="4">
        <v>365</v>
      </c>
      <c r="E157" s="4">
        <f>C157*8</f>
        <v>4192</v>
      </c>
      <c r="F157" s="8">
        <f t="shared" si="2"/>
        <v>8.7070610687022904E-2</v>
      </c>
    </row>
    <row r="158" spans="1:6" ht="13.5" thickBot="1" x14ac:dyDescent="0.25">
      <c r="A158" s="2" t="s">
        <v>35</v>
      </c>
      <c r="B158" s="5" t="s">
        <v>9</v>
      </c>
      <c r="C158" s="6">
        <f>SUM(C153:C157)</f>
        <v>823</v>
      </c>
      <c r="D158" s="6">
        <v>625</v>
      </c>
      <c r="E158" s="6">
        <f>SUM(E153:E157)</f>
        <v>5583</v>
      </c>
      <c r="F158" s="9">
        <f t="shared" si="2"/>
        <v>0.11194698190936772</v>
      </c>
    </row>
    <row r="159" spans="1:6" ht="13.5" thickBot="1" x14ac:dyDescent="0.25">
      <c r="A159" s="2" t="s">
        <v>36</v>
      </c>
      <c r="B159" s="2" t="s">
        <v>15</v>
      </c>
      <c r="C159" s="4">
        <v>1</v>
      </c>
      <c r="D159" s="4">
        <v>1</v>
      </c>
      <c r="E159" s="3">
        <f>C159*0</f>
        <v>0</v>
      </c>
      <c r="F159" s="8">
        <f t="shared" si="2"/>
        <v>1</v>
      </c>
    </row>
    <row r="160" spans="1:6" ht="13.5" thickBot="1" x14ac:dyDescent="0.25">
      <c r="A160" s="2" t="s">
        <v>36</v>
      </c>
      <c r="B160" s="2" t="s">
        <v>5</v>
      </c>
      <c r="C160" s="3">
        <v>9</v>
      </c>
      <c r="D160" s="3">
        <v>22</v>
      </c>
      <c r="E160" s="3">
        <f>C160*0</f>
        <v>0</v>
      </c>
      <c r="F160" s="8">
        <f t="shared" si="2"/>
        <v>1</v>
      </c>
    </row>
    <row r="161" spans="1:6" ht="13.5" thickBot="1" x14ac:dyDescent="0.25">
      <c r="A161" s="2" t="s">
        <v>36</v>
      </c>
      <c r="B161" s="2" t="s">
        <v>6</v>
      </c>
      <c r="C161" s="4">
        <v>54</v>
      </c>
      <c r="D161" s="4">
        <v>37</v>
      </c>
      <c r="E161" s="4">
        <f>C161*4</f>
        <v>216</v>
      </c>
      <c r="F161" s="8">
        <f t="shared" si="2"/>
        <v>0.17129629629629631</v>
      </c>
    </row>
    <row r="162" spans="1:6" ht="13.5" thickBot="1" x14ac:dyDescent="0.25">
      <c r="A162" s="2" t="s">
        <v>36</v>
      </c>
      <c r="B162" s="2" t="s">
        <v>7</v>
      </c>
      <c r="C162" s="3">
        <v>235</v>
      </c>
      <c r="D162" s="3">
        <v>208</v>
      </c>
      <c r="E162" s="3">
        <f>C162*5</f>
        <v>1175</v>
      </c>
      <c r="F162" s="8">
        <f t="shared" si="2"/>
        <v>0.17702127659574468</v>
      </c>
    </row>
    <row r="163" spans="1:6" ht="13.5" thickBot="1" x14ac:dyDescent="0.25">
      <c r="A163" s="2" t="s">
        <v>36</v>
      </c>
      <c r="B163" s="2" t="s">
        <v>8</v>
      </c>
      <c r="C163" s="4">
        <v>524</v>
      </c>
      <c r="D163" s="4">
        <v>358</v>
      </c>
      <c r="E163" s="4">
        <f>C163*8</f>
        <v>4192</v>
      </c>
      <c r="F163" s="8">
        <f t="shared" si="2"/>
        <v>8.5400763358778622E-2</v>
      </c>
    </row>
    <row r="164" spans="1:6" ht="13.5" thickBot="1" x14ac:dyDescent="0.25">
      <c r="A164" s="2" t="s">
        <v>36</v>
      </c>
      <c r="B164" s="5" t="s">
        <v>9</v>
      </c>
      <c r="C164" s="6">
        <f>SUM(C159:C163)</f>
        <v>823</v>
      </c>
      <c r="D164" s="6">
        <v>626</v>
      </c>
      <c r="E164" s="6">
        <f>SUM(E159:E163)</f>
        <v>5583</v>
      </c>
      <c r="F164" s="9">
        <f t="shared" si="2"/>
        <v>0.11212609708042272</v>
      </c>
    </row>
    <row r="165" spans="1:6" ht="13.5" thickBot="1" x14ac:dyDescent="0.25">
      <c r="A165" s="2" t="s">
        <v>37</v>
      </c>
      <c r="B165" s="2" t="s">
        <v>15</v>
      </c>
      <c r="C165" s="4">
        <v>1</v>
      </c>
      <c r="D165" s="4">
        <v>1</v>
      </c>
      <c r="E165" s="3">
        <f>C165*0</f>
        <v>0</v>
      </c>
      <c r="F165" s="8">
        <f t="shared" si="2"/>
        <v>1</v>
      </c>
    </row>
    <row r="166" spans="1:6" ht="13.5" thickBot="1" x14ac:dyDescent="0.25">
      <c r="A166" s="2" t="s">
        <v>37</v>
      </c>
      <c r="B166" s="2" t="s">
        <v>5</v>
      </c>
      <c r="C166" s="3">
        <v>9</v>
      </c>
      <c r="D166" s="3">
        <v>21</v>
      </c>
      <c r="E166" s="3">
        <f>C166*0</f>
        <v>0</v>
      </c>
      <c r="F166" s="8">
        <f t="shared" si="2"/>
        <v>1</v>
      </c>
    </row>
    <row r="167" spans="1:6" ht="13.5" thickBot="1" x14ac:dyDescent="0.25">
      <c r="A167" s="2" t="s">
        <v>37</v>
      </c>
      <c r="B167" s="2" t="s">
        <v>6</v>
      </c>
      <c r="C167" s="4">
        <v>54</v>
      </c>
      <c r="D167" s="4">
        <v>28</v>
      </c>
      <c r="E167" s="4">
        <f>C167*4</f>
        <v>216</v>
      </c>
      <c r="F167" s="8">
        <f t="shared" si="2"/>
        <v>0.12962962962962962</v>
      </c>
    </row>
    <row r="168" spans="1:6" ht="13.5" thickBot="1" x14ac:dyDescent="0.25">
      <c r="A168" s="2" t="s">
        <v>37</v>
      </c>
      <c r="B168" s="2" t="s">
        <v>7</v>
      </c>
      <c r="C168" s="3">
        <v>235</v>
      </c>
      <c r="D168" s="3">
        <v>206</v>
      </c>
      <c r="E168" s="3">
        <f>C168*5</f>
        <v>1175</v>
      </c>
      <c r="F168" s="8">
        <f t="shared" si="2"/>
        <v>0.1753191489361702</v>
      </c>
    </row>
    <row r="169" spans="1:6" ht="13.5" thickBot="1" x14ac:dyDescent="0.25">
      <c r="A169" s="2" t="s">
        <v>37</v>
      </c>
      <c r="B169" s="2" t="s">
        <v>8</v>
      </c>
      <c r="C169" s="4">
        <v>524</v>
      </c>
      <c r="D169" s="4">
        <v>294</v>
      </c>
      <c r="E169" s="4">
        <f>C169*8</f>
        <v>4192</v>
      </c>
      <c r="F169" s="8">
        <f t="shared" si="2"/>
        <v>7.0133587786259541E-2</v>
      </c>
    </row>
    <row r="170" spans="1:6" ht="13.5" thickBot="1" x14ac:dyDescent="0.25">
      <c r="A170" s="2" t="s">
        <v>37</v>
      </c>
      <c r="B170" s="5" t="s">
        <v>9</v>
      </c>
      <c r="C170" s="6">
        <f>SUM(C165:C169)</f>
        <v>823</v>
      </c>
      <c r="D170" s="6">
        <v>550</v>
      </c>
      <c r="E170" s="6">
        <f>SUM(E165:E169)</f>
        <v>5583</v>
      </c>
      <c r="F170" s="9">
        <f t="shared" si="2"/>
        <v>9.8513344080243592E-2</v>
      </c>
    </row>
    <row r="171" spans="1:6" ht="13.5" thickBot="1" x14ac:dyDescent="0.25">
      <c r="A171" s="2" t="s">
        <v>38</v>
      </c>
      <c r="B171" s="2" t="s">
        <v>15</v>
      </c>
      <c r="C171" s="4">
        <v>1</v>
      </c>
      <c r="D171" s="4">
        <v>2</v>
      </c>
      <c r="E171" s="3">
        <f>C171*0</f>
        <v>0</v>
      </c>
      <c r="F171" s="8">
        <f t="shared" si="2"/>
        <v>1</v>
      </c>
    </row>
    <row r="172" spans="1:6" ht="13.5" thickBot="1" x14ac:dyDescent="0.25">
      <c r="A172" s="2" t="s">
        <v>38</v>
      </c>
      <c r="B172" s="2" t="s">
        <v>5</v>
      </c>
      <c r="C172" s="3">
        <v>9</v>
      </c>
      <c r="D172" s="3">
        <v>19</v>
      </c>
      <c r="E172" s="3">
        <f>C172*0</f>
        <v>0</v>
      </c>
      <c r="F172" s="8">
        <f t="shared" si="2"/>
        <v>1</v>
      </c>
    </row>
    <row r="173" spans="1:6" ht="13.5" thickBot="1" x14ac:dyDescent="0.25">
      <c r="A173" s="2" t="s">
        <v>38</v>
      </c>
      <c r="B173" s="2" t="s">
        <v>6</v>
      </c>
      <c r="C173" s="4">
        <v>54</v>
      </c>
      <c r="D173" s="4">
        <v>41</v>
      </c>
      <c r="E173" s="4">
        <f>C173*4</f>
        <v>216</v>
      </c>
      <c r="F173" s="8">
        <f t="shared" si="2"/>
        <v>0.18981481481481483</v>
      </c>
    </row>
    <row r="174" spans="1:6" ht="13.5" thickBot="1" x14ac:dyDescent="0.25">
      <c r="A174" s="2" t="s">
        <v>38</v>
      </c>
      <c r="B174" s="2" t="s">
        <v>7</v>
      </c>
      <c r="C174" s="3">
        <v>235</v>
      </c>
      <c r="D174" s="3">
        <v>224</v>
      </c>
      <c r="E174" s="3">
        <f>C174*5</f>
        <v>1175</v>
      </c>
      <c r="F174" s="8">
        <f t="shared" si="2"/>
        <v>0.19063829787234043</v>
      </c>
    </row>
    <row r="175" spans="1:6" ht="13.5" thickBot="1" x14ac:dyDescent="0.25">
      <c r="A175" s="2" t="s">
        <v>38</v>
      </c>
      <c r="B175" s="2" t="s">
        <v>8</v>
      </c>
      <c r="C175" s="4">
        <v>524</v>
      </c>
      <c r="D175" s="4">
        <v>392</v>
      </c>
      <c r="E175" s="4">
        <f>C175*8</f>
        <v>4192</v>
      </c>
      <c r="F175" s="8">
        <f t="shared" si="2"/>
        <v>9.3511450381679392E-2</v>
      </c>
    </row>
    <row r="176" spans="1:6" ht="13.5" thickBot="1" x14ac:dyDescent="0.25">
      <c r="A176" s="2" t="s">
        <v>38</v>
      </c>
      <c r="B176" s="5" t="s">
        <v>9</v>
      </c>
      <c r="C176" s="6">
        <f>SUM(C171:C175)</f>
        <v>823</v>
      </c>
      <c r="D176" s="6">
        <v>678</v>
      </c>
      <c r="E176" s="6">
        <f>SUM(E171:E175)</f>
        <v>5583</v>
      </c>
      <c r="F176" s="9">
        <f t="shared" si="2"/>
        <v>0.12144008597528211</v>
      </c>
    </row>
    <row r="177" spans="1:6" ht="13.5" thickBot="1" x14ac:dyDescent="0.25">
      <c r="A177" s="2" t="s">
        <v>39</v>
      </c>
      <c r="B177" s="2" t="s">
        <v>15</v>
      </c>
      <c r="C177" s="3">
        <v>1</v>
      </c>
      <c r="D177" s="3">
        <v>0</v>
      </c>
      <c r="E177" s="3">
        <f>C177*0</f>
        <v>0</v>
      </c>
      <c r="F177" s="8">
        <f t="shared" si="2"/>
        <v>1</v>
      </c>
    </row>
    <row r="178" spans="1:6" ht="13.5" thickBot="1" x14ac:dyDescent="0.25">
      <c r="A178" s="2" t="s">
        <v>39</v>
      </c>
      <c r="B178" s="2" t="s">
        <v>5</v>
      </c>
      <c r="C178" s="3">
        <v>9</v>
      </c>
      <c r="D178" s="4">
        <v>17</v>
      </c>
      <c r="E178" s="3">
        <f>C178*0</f>
        <v>0</v>
      </c>
      <c r="F178" s="8">
        <f t="shared" si="2"/>
        <v>1</v>
      </c>
    </row>
    <row r="179" spans="1:6" ht="13.5" thickBot="1" x14ac:dyDescent="0.25">
      <c r="A179" s="2" t="s">
        <v>39</v>
      </c>
      <c r="B179" s="2" t="s">
        <v>6</v>
      </c>
      <c r="C179" s="4">
        <v>54</v>
      </c>
      <c r="D179" s="3">
        <v>36</v>
      </c>
      <c r="E179" s="4">
        <f>C179*4</f>
        <v>216</v>
      </c>
      <c r="F179" s="8">
        <f t="shared" si="2"/>
        <v>0.16666666666666666</v>
      </c>
    </row>
    <row r="180" spans="1:6" ht="13.5" thickBot="1" x14ac:dyDescent="0.25">
      <c r="A180" s="2" t="s">
        <v>39</v>
      </c>
      <c r="B180" s="2" t="s">
        <v>7</v>
      </c>
      <c r="C180" s="3">
        <v>235</v>
      </c>
      <c r="D180" s="4">
        <v>201</v>
      </c>
      <c r="E180" s="3">
        <f>C180*5</f>
        <v>1175</v>
      </c>
      <c r="F180" s="8">
        <f t="shared" si="2"/>
        <v>0.17106382978723406</v>
      </c>
    </row>
    <row r="181" spans="1:6" ht="13.5" thickBot="1" x14ac:dyDescent="0.25">
      <c r="A181" s="2" t="s">
        <v>39</v>
      </c>
      <c r="B181" s="2" t="s">
        <v>8</v>
      </c>
      <c r="C181" s="4">
        <v>524</v>
      </c>
      <c r="D181" s="3">
        <v>272</v>
      </c>
      <c r="E181" s="4">
        <f>C181*8</f>
        <v>4192</v>
      </c>
      <c r="F181" s="8">
        <f t="shared" si="2"/>
        <v>6.4885496183206104E-2</v>
      </c>
    </row>
    <row r="182" spans="1:6" ht="13.5" thickBot="1" x14ac:dyDescent="0.25">
      <c r="A182" s="2" t="s">
        <v>39</v>
      </c>
      <c r="B182" s="5" t="s">
        <v>9</v>
      </c>
      <c r="C182" s="6">
        <f>SUM(C177:C181)</f>
        <v>823</v>
      </c>
      <c r="D182" s="6">
        <v>526</v>
      </c>
      <c r="E182" s="6">
        <f>SUM(E177:E181)</f>
        <v>5583</v>
      </c>
      <c r="F182" s="9">
        <f t="shared" si="2"/>
        <v>9.421457997492387E-2</v>
      </c>
    </row>
    <row r="183" spans="1:6" ht="13.5" thickBot="1" x14ac:dyDescent="0.25">
      <c r="A183" s="2" t="s">
        <v>40</v>
      </c>
      <c r="B183" s="2" t="s">
        <v>15</v>
      </c>
      <c r="C183" s="3">
        <v>1</v>
      </c>
      <c r="D183" s="3">
        <v>0</v>
      </c>
      <c r="E183" s="3">
        <f>C183*0</f>
        <v>0</v>
      </c>
      <c r="F183" s="8">
        <f>IF(E183&lt;&gt;0,IFERROR(D183/E183,0),1)</f>
        <v>1</v>
      </c>
    </row>
    <row r="184" spans="1:6" ht="13.5" thickBot="1" x14ac:dyDescent="0.25">
      <c r="A184" s="2" t="s">
        <v>40</v>
      </c>
      <c r="B184" s="2" t="s">
        <v>5</v>
      </c>
      <c r="C184" s="3">
        <v>9</v>
      </c>
      <c r="D184" s="3">
        <v>10</v>
      </c>
      <c r="E184" s="3">
        <f>C184*0</f>
        <v>0</v>
      </c>
      <c r="F184" s="8">
        <f t="shared" ref="F184:F247" si="3">IF(E184&lt;&gt;0,IFERROR(D184/E184,0),1)</f>
        <v>1</v>
      </c>
    </row>
    <row r="185" spans="1:6" ht="13.5" thickBot="1" x14ac:dyDescent="0.25">
      <c r="A185" s="2" t="s">
        <v>40</v>
      </c>
      <c r="B185" s="2" t="s">
        <v>6</v>
      </c>
      <c r="C185" s="4">
        <v>54</v>
      </c>
      <c r="D185" s="4">
        <v>21</v>
      </c>
      <c r="E185" s="4">
        <f>C185*4</f>
        <v>216</v>
      </c>
      <c r="F185" s="8">
        <f t="shared" si="3"/>
        <v>9.7222222222222224E-2</v>
      </c>
    </row>
    <row r="186" spans="1:6" ht="13.5" thickBot="1" x14ac:dyDescent="0.25">
      <c r="A186" s="2" t="s">
        <v>40</v>
      </c>
      <c r="B186" s="2" t="s">
        <v>7</v>
      </c>
      <c r="C186" s="3">
        <v>235</v>
      </c>
      <c r="D186" s="3">
        <v>146</v>
      </c>
      <c r="E186" s="3">
        <f>C186*5</f>
        <v>1175</v>
      </c>
      <c r="F186" s="8">
        <f t="shared" si="3"/>
        <v>0.12425531914893617</v>
      </c>
    </row>
    <row r="187" spans="1:6" ht="13.5" thickBot="1" x14ac:dyDescent="0.25">
      <c r="A187" s="2" t="s">
        <v>40</v>
      </c>
      <c r="B187" s="2" t="s">
        <v>8</v>
      </c>
      <c r="C187" s="4">
        <v>524</v>
      </c>
      <c r="D187" s="4">
        <v>238</v>
      </c>
      <c r="E187" s="4">
        <f>C187*8</f>
        <v>4192</v>
      </c>
      <c r="F187" s="8">
        <f t="shared" si="3"/>
        <v>5.6774809160305341E-2</v>
      </c>
    </row>
    <row r="188" spans="1:6" ht="13.5" thickBot="1" x14ac:dyDescent="0.25">
      <c r="A188" s="2" t="s">
        <v>40</v>
      </c>
      <c r="B188" s="5" t="s">
        <v>9</v>
      </c>
      <c r="C188" s="6">
        <f>SUM(C183:C187)</f>
        <v>823</v>
      </c>
      <c r="D188" s="6">
        <v>415</v>
      </c>
      <c r="E188" s="6">
        <f>SUM(E183:E187)</f>
        <v>5583</v>
      </c>
      <c r="F188" s="9">
        <f t="shared" si="3"/>
        <v>7.4332795987820166E-2</v>
      </c>
    </row>
    <row r="189" spans="1:6" ht="13.5" thickBot="1" x14ac:dyDescent="0.25">
      <c r="A189" s="2" t="s">
        <v>41</v>
      </c>
      <c r="B189" s="2" t="s">
        <v>15</v>
      </c>
      <c r="C189" s="4">
        <v>1</v>
      </c>
      <c r="D189" s="4">
        <v>1</v>
      </c>
      <c r="E189" s="3">
        <f>C189*0</f>
        <v>0</v>
      </c>
      <c r="F189" s="8">
        <f t="shared" si="3"/>
        <v>1</v>
      </c>
    </row>
    <row r="190" spans="1:6" ht="13.5" thickBot="1" x14ac:dyDescent="0.25">
      <c r="A190" s="2" t="s">
        <v>41</v>
      </c>
      <c r="B190" s="2" t="s">
        <v>5</v>
      </c>
      <c r="C190" s="3">
        <v>9</v>
      </c>
      <c r="D190" s="3">
        <v>16</v>
      </c>
      <c r="E190" s="3">
        <f>C190*0</f>
        <v>0</v>
      </c>
      <c r="F190" s="8">
        <f t="shared" si="3"/>
        <v>1</v>
      </c>
    </row>
    <row r="191" spans="1:6" ht="13.5" thickBot="1" x14ac:dyDescent="0.25">
      <c r="A191" s="2" t="s">
        <v>41</v>
      </c>
      <c r="B191" s="2" t="s">
        <v>6</v>
      </c>
      <c r="C191" s="4">
        <v>54</v>
      </c>
      <c r="D191" s="4">
        <v>33</v>
      </c>
      <c r="E191" s="4">
        <f>C191*4</f>
        <v>216</v>
      </c>
      <c r="F191" s="8">
        <f t="shared" si="3"/>
        <v>0.15277777777777779</v>
      </c>
    </row>
    <row r="192" spans="1:6" ht="13.5" thickBot="1" x14ac:dyDescent="0.25">
      <c r="A192" s="2" t="s">
        <v>41</v>
      </c>
      <c r="B192" s="2" t="s">
        <v>7</v>
      </c>
      <c r="C192" s="3">
        <v>235</v>
      </c>
      <c r="D192" s="3">
        <v>166</v>
      </c>
      <c r="E192" s="3">
        <f>C192*5</f>
        <v>1175</v>
      </c>
      <c r="F192" s="8">
        <f t="shared" si="3"/>
        <v>0.14127659574468085</v>
      </c>
    </row>
    <row r="193" spans="1:6" ht="13.5" thickBot="1" x14ac:dyDescent="0.25">
      <c r="A193" s="2" t="s">
        <v>41</v>
      </c>
      <c r="B193" s="2" t="s">
        <v>8</v>
      </c>
      <c r="C193" s="4">
        <v>524</v>
      </c>
      <c r="D193" s="4">
        <v>207</v>
      </c>
      <c r="E193" s="4">
        <f>C193*8</f>
        <v>4192</v>
      </c>
      <c r="F193" s="8">
        <f t="shared" si="3"/>
        <v>4.9379770992366415E-2</v>
      </c>
    </row>
    <row r="194" spans="1:6" ht="13.5" thickBot="1" x14ac:dyDescent="0.25">
      <c r="A194" s="2" t="s">
        <v>41</v>
      </c>
      <c r="B194" s="5" t="s">
        <v>9</v>
      </c>
      <c r="C194" s="6">
        <f>SUM(C189:C193)</f>
        <v>823</v>
      </c>
      <c r="D194" s="6">
        <v>423</v>
      </c>
      <c r="E194" s="6">
        <f>SUM(E189:E193)</f>
        <v>5583</v>
      </c>
      <c r="F194" s="9">
        <f t="shared" si="3"/>
        <v>7.5765717356260073E-2</v>
      </c>
    </row>
    <row r="195" spans="1:6" ht="13.5" thickBot="1" x14ac:dyDescent="0.25">
      <c r="A195" s="2" t="s">
        <v>42</v>
      </c>
      <c r="B195" s="2" t="s">
        <v>15</v>
      </c>
      <c r="C195" s="3">
        <v>1</v>
      </c>
      <c r="D195" s="3">
        <v>0</v>
      </c>
      <c r="E195" s="3">
        <f>C195*0</f>
        <v>0</v>
      </c>
      <c r="F195" s="8">
        <f t="shared" si="3"/>
        <v>1</v>
      </c>
    </row>
    <row r="196" spans="1:6" ht="13.5" thickBot="1" x14ac:dyDescent="0.25">
      <c r="A196" s="2" t="s">
        <v>42</v>
      </c>
      <c r="B196" s="2" t="s">
        <v>5</v>
      </c>
      <c r="C196" s="3">
        <v>9</v>
      </c>
      <c r="D196" s="4">
        <v>18</v>
      </c>
      <c r="E196" s="3">
        <f>C196*0</f>
        <v>0</v>
      </c>
      <c r="F196" s="8">
        <f t="shared" si="3"/>
        <v>1</v>
      </c>
    </row>
    <row r="197" spans="1:6" ht="13.5" thickBot="1" x14ac:dyDescent="0.25">
      <c r="A197" s="2" t="s">
        <v>42</v>
      </c>
      <c r="B197" s="2" t="s">
        <v>6</v>
      </c>
      <c r="C197" s="4">
        <v>54</v>
      </c>
      <c r="D197" s="3">
        <v>40</v>
      </c>
      <c r="E197" s="4">
        <f>C197*4</f>
        <v>216</v>
      </c>
      <c r="F197" s="8">
        <f t="shared" si="3"/>
        <v>0.18518518518518517</v>
      </c>
    </row>
    <row r="198" spans="1:6" ht="13.5" thickBot="1" x14ac:dyDescent="0.25">
      <c r="A198" s="2" t="s">
        <v>42</v>
      </c>
      <c r="B198" s="2" t="s">
        <v>7</v>
      </c>
      <c r="C198" s="3">
        <v>235</v>
      </c>
      <c r="D198" s="4">
        <v>191</v>
      </c>
      <c r="E198" s="3">
        <f>C198*5</f>
        <v>1175</v>
      </c>
      <c r="F198" s="8">
        <f t="shared" si="3"/>
        <v>0.1625531914893617</v>
      </c>
    </row>
    <row r="199" spans="1:6" ht="13.5" thickBot="1" x14ac:dyDescent="0.25">
      <c r="A199" s="2" t="s">
        <v>42</v>
      </c>
      <c r="B199" s="2" t="s">
        <v>8</v>
      </c>
      <c r="C199" s="4">
        <v>524</v>
      </c>
      <c r="D199" s="3">
        <v>284</v>
      </c>
      <c r="E199" s="4">
        <f>C199*8</f>
        <v>4192</v>
      </c>
      <c r="F199" s="8">
        <f t="shared" si="3"/>
        <v>6.7748091603053437E-2</v>
      </c>
    </row>
    <row r="200" spans="1:6" ht="13.5" thickBot="1" x14ac:dyDescent="0.25">
      <c r="A200" s="2" t="s">
        <v>42</v>
      </c>
      <c r="B200" s="5" t="s">
        <v>9</v>
      </c>
      <c r="C200" s="6">
        <f>SUM(C195:C199)</f>
        <v>823</v>
      </c>
      <c r="D200" s="6">
        <v>533</v>
      </c>
      <c r="E200" s="6">
        <f>SUM(E195:E199)</f>
        <v>5583</v>
      </c>
      <c r="F200" s="9">
        <f t="shared" si="3"/>
        <v>9.5468386172308795E-2</v>
      </c>
    </row>
    <row r="201" spans="1:6" ht="13.5" thickBot="1" x14ac:dyDescent="0.25">
      <c r="A201" s="2" t="s">
        <v>43</v>
      </c>
      <c r="B201" s="2" t="s">
        <v>15</v>
      </c>
      <c r="C201" s="3">
        <v>1</v>
      </c>
      <c r="D201" s="3">
        <v>0</v>
      </c>
      <c r="E201" s="3">
        <f>C201*0</f>
        <v>0</v>
      </c>
      <c r="F201" s="8">
        <f t="shared" si="3"/>
        <v>1</v>
      </c>
    </row>
    <row r="202" spans="1:6" ht="13.5" thickBot="1" x14ac:dyDescent="0.25">
      <c r="A202" s="2" t="s">
        <v>43</v>
      </c>
      <c r="B202" s="2" t="s">
        <v>5</v>
      </c>
      <c r="C202" s="3">
        <v>9</v>
      </c>
      <c r="D202" s="3">
        <v>17</v>
      </c>
      <c r="E202" s="3">
        <f>C202*0</f>
        <v>0</v>
      </c>
      <c r="F202" s="8">
        <f t="shared" si="3"/>
        <v>1</v>
      </c>
    </row>
    <row r="203" spans="1:6" ht="13.5" thickBot="1" x14ac:dyDescent="0.25">
      <c r="A203" s="2" t="s">
        <v>43</v>
      </c>
      <c r="B203" s="2" t="s">
        <v>6</v>
      </c>
      <c r="C203" s="4">
        <v>54</v>
      </c>
      <c r="D203" s="4">
        <v>27</v>
      </c>
      <c r="E203" s="4">
        <f>C203*4</f>
        <v>216</v>
      </c>
      <c r="F203" s="8">
        <f t="shared" si="3"/>
        <v>0.125</v>
      </c>
    </row>
    <row r="204" spans="1:6" ht="13.5" thickBot="1" x14ac:dyDescent="0.25">
      <c r="A204" s="2" t="s">
        <v>43</v>
      </c>
      <c r="B204" s="2" t="s">
        <v>7</v>
      </c>
      <c r="C204" s="3">
        <v>235</v>
      </c>
      <c r="D204" s="3">
        <v>195</v>
      </c>
      <c r="E204" s="3">
        <f>C204*5</f>
        <v>1175</v>
      </c>
      <c r="F204" s="8">
        <f t="shared" si="3"/>
        <v>0.16595744680851063</v>
      </c>
    </row>
    <row r="205" spans="1:6" ht="13.5" thickBot="1" x14ac:dyDescent="0.25">
      <c r="A205" s="2" t="s">
        <v>43</v>
      </c>
      <c r="B205" s="2" t="s">
        <v>8</v>
      </c>
      <c r="C205" s="4">
        <v>524</v>
      </c>
      <c r="D205" s="4">
        <v>288</v>
      </c>
      <c r="E205" s="4">
        <f>C205*8</f>
        <v>4192</v>
      </c>
      <c r="F205" s="8">
        <f t="shared" si="3"/>
        <v>6.8702290076335881E-2</v>
      </c>
    </row>
    <row r="206" spans="1:6" ht="13.5" thickBot="1" x14ac:dyDescent="0.25">
      <c r="A206" s="2" t="s">
        <v>43</v>
      </c>
      <c r="B206" s="5" t="s">
        <v>9</v>
      </c>
      <c r="C206" s="6">
        <f>SUM(C201:C205)</f>
        <v>823</v>
      </c>
      <c r="D206" s="6">
        <v>527</v>
      </c>
      <c r="E206" s="6">
        <f>SUM(E201:E205)</f>
        <v>5583</v>
      </c>
      <c r="F206" s="9">
        <f t="shared" si="3"/>
        <v>9.4393695145978868E-2</v>
      </c>
    </row>
    <row r="207" spans="1:6" ht="13.5" thickBot="1" x14ac:dyDescent="0.25">
      <c r="A207" s="2" t="s">
        <v>44</v>
      </c>
      <c r="B207" s="2" t="s">
        <v>15</v>
      </c>
      <c r="C207" s="4">
        <v>1</v>
      </c>
      <c r="D207" s="4">
        <v>1</v>
      </c>
      <c r="E207" s="3">
        <f>C207*0</f>
        <v>0</v>
      </c>
      <c r="F207" s="8">
        <f t="shared" si="3"/>
        <v>1</v>
      </c>
    </row>
    <row r="208" spans="1:6" ht="13.5" thickBot="1" x14ac:dyDescent="0.25">
      <c r="A208" s="2" t="s">
        <v>44</v>
      </c>
      <c r="B208" s="2" t="s">
        <v>5</v>
      </c>
      <c r="C208" s="3">
        <v>9</v>
      </c>
      <c r="D208" s="3">
        <v>20</v>
      </c>
      <c r="E208" s="3">
        <f>C208*0</f>
        <v>0</v>
      </c>
      <c r="F208" s="8">
        <f t="shared" si="3"/>
        <v>1</v>
      </c>
    </row>
    <row r="209" spans="1:6" ht="13.5" thickBot="1" x14ac:dyDescent="0.25">
      <c r="A209" s="2" t="s">
        <v>44</v>
      </c>
      <c r="B209" s="2" t="s">
        <v>6</v>
      </c>
      <c r="C209" s="4">
        <v>54</v>
      </c>
      <c r="D209" s="4">
        <v>42</v>
      </c>
      <c r="E209" s="4">
        <f>C209*4</f>
        <v>216</v>
      </c>
      <c r="F209" s="8">
        <f t="shared" si="3"/>
        <v>0.19444444444444445</v>
      </c>
    </row>
    <row r="210" spans="1:6" ht="13.5" thickBot="1" x14ac:dyDescent="0.25">
      <c r="A210" s="2" t="s">
        <v>44</v>
      </c>
      <c r="B210" s="2" t="s">
        <v>7</v>
      </c>
      <c r="C210" s="3">
        <v>235</v>
      </c>
      <c r="D210" s="3">
        <v>181</v>
      </c>
      <c r="E210" s="3">
        <f>C210*5</f>
        <v>1175</v>
      </c>
      <c r="F210" s="8">
        <f t="shared" si="3"/>
        <v>0.15404255319148935</v>
      </c>
    </row>
    <row r="211" spans="1:6" ht="13.5" thickBot="1" x14ac:dyDescent="0.25">
      <c r="A211" s="2" t="s">
        <v>44</v>
      </c>
      <c r="B211" s="2" t="s">
        <v>8</v>
      </c>
      <c r="C211" s="4">
        <v>524</v>
      </c>
      <c r="D211" s="4">
        <v>280</v>
      </c>
      <c r="E211" s="4">
        <f>C211*8</f>
        <v>4192</v>
      </c>
      <c r="F211" s="8">
        <f t="shared" si="3"/>
        <v>6.6793893129770993E-2</v>
      </c>
    </row>
    <row r="212" spans="1:6" ht="13.5" thickBot="1" x14ac:dyDescent="0.25">
      <c r="A212" s="2" t="s">
        <v>44</v>
      </c>
      <c r="B212" s="5" t="s">
        <v>9</v>
      </c>
      <c r="C212" s="6">
        <f>SUM(C207:C211)</f>
        <v>823</v>
      </c>
      <c r="D212" s="6">
        <v>524</v>
      </c>
      <c r="E212" s="6">
        <f>SUM(E207:E211)</f>
        <v>5583</v>
      </c>
      <c r="F212" s="9">
        <f t="shared" si="3"/>
        <v>9.3856349632813904E-2</v>
      </c>
    </row>
    <row r="213" spans="1:6" ht="13.5" thickBot="1" x14ac:dyDescent="0.25">
      <c r="A213" s="2" t="s">
        <v>45</v>
      </c>
      <c r="B213" s="2" t="s">
        <v>15</v>
      </c>
      <c r="C213" s="4">
        <v>1</v>
      </c>
      <c r="D213" s="4">
        <v>1</v>
      </c>
      <c r="E213" s="3">
        <f>C213*0</f>
        <v>0</v>
      </c>
      <c r="F213" s="8">
        <f t="shared" si="3"/>
        <v>1</v>
      </c>
    </row>
    <row r="214" spans="1:6" ht="13.5" thickBot="1" x14ac:dyDescent="0.25">
      <c r="A214" s="2" t="s">
        <v>45</v>
      </c>
      <c r="B214" s="2" t="s">
        <v>5</v>
      </c>
      <c r="C214" s="3">
        <v>9</v>
      </c>
      <c r="D214" s="3">
        <v>16</v>
      </c>
      <c r="E214" s="3">
        <f>C214*0</f>
        <v>0</v>
      </c>
      <c r="F214" s="8">
        <f t="shared" si="3"/>
        <v>1</v>
      </c>
    </row>
    <row r="215" spans="1:6" ht="13.5" thickBot="1" x14ac:dyDescent="0.25">
      <c r="A215" s="2" t="s">
        <v>45</v>
      </c>
      <c r="B215" s="2" t="s">
        <v>6</v>
      </c>
      <c r="C215" s="4">
        <v>54</v>
      </c>
      <c r="D215" s="4">
        <v>60</v>
      </c>
      <c r="E215" s="4">
        <f>C215*4</f>
        <v>216</v>
      </c>
      <c r="F215" s="8">
        <f t="shared" si="3"/>
        <v>0.27777777777777779</v>
      </c>
    </row>
    <row r="216" spans="1:6" ht="13.5" thickBot="1" x14ac:dyDescent="0.25">
      <c r="A216" s="2" t="s">
        <v>45</v>
      </c>
      <c r="B216" s="2" t="s">
        <v>7</v>
      </c>
      <c r="C216" s="3">
        <v>235</v>
      </c>
      <c r="D216" s="3">
        <v>197</v>
      </c>
      <c r="E216" s="3">
        <f>C216*5</f>
        <v>1175</v>
      </c>
      <c r="F216" s="8">
        <f t="shared" si="3"/>
        <v>0.1676595744680851</v>
      </c>
    </row>
    <row r="217" spans="1:6" ht="13.5" thickBot="1" x14ac:dyDescent="0.25">
      <c r="A217" s="2" t="s">
        <v>45</v>
      </c>
      <c r="B217" s="2" t="s">
        <v>8</v>
      </c>
      <c r="C217" s="4">
        <v>524</v>
      </c>
      <c r="D217" s="4">
        <v>340</v>
      </c>
      <c r="E217" s="4">
        <f>C217*8</f>
        <v>4192</v>
      </c>
      <c r="F217" s="8">
        <f t="shared" si="3"/>
        <v>8.110687022900763E-2</v>
      </c>
    </row>
    <row r="218" spans="1:6" ht="13.5" thickBot="1" x14ac:dyDescent="0.25">
      <c r="A218" s="2" t="s">
        <v>45</v>
      </c>
      <c r="B218" s="5" t="s">
        <v>9</v>
      </c>
      <c r="C218" s="6">
        <f>SUM(C213:C217)</f>
        <v>823</v>
      </c>
      <c r="D218" s="6">
        <v>614</v>
      </c>
      <c r="E218" s="6">
        <f>SUM(E213:E217)</f>
        <v>5583</v>
      </c>
      <c r="F218" s="9">
        <f t="shared" si="3"/>
        <v>0.10997671502776285</v>
      </c>
    </row>
    <row r="219" spans="1:6" ht="13.5" thickBot="1" x14ac:dyDescent="0.25">
      <c r="A219" s="2" t="s">
        <v>46</v>
      </c>
      <c r="B219" s="2" t="s">
        <v>15</v>
      </c>
      <c r="C219" s="4">
        <v>1</v>
      </c>
      <c r="D219" s="4">
        <v>2</v>
      </c>
      <c r="E219" s="3">
        <f>C219*0</f>
        <v>0</v>
      </c>
      <c r="F219" s="8">
        <f t="shared" si="3"/>
        <v>1</v>
      </c>
    </row>
    <row r="220" spans="1:6" ht="13.5" thickBot="1" x14ac:dyDescent="0.25">
      <c r="A220" s="2" t="s">
        <v>46</v>
      </c>
      <c r="B220" s="2" t="s">
        <v>5</v>
      </c>
      <c r="C220" s="3">
        <v>9</v>
      </c>
      <c r="D220" s="3">
        <v>14</v>
      </c>
      <c r="E220" s="3">
        <f>C220*0</f>
        <v>0</v>
      </c>
      <c r="F220" s="8">
        <f t="shared" si="3"/>
        <v>1</v>
      </c>
    </row>
    <row r="221" spans="1:6" ht="13.5" thickBot="1" x14ac:dyDescent="0.25">
      <c r="A221" s="2" t="s">
        <v>46</v>
      </c>
      <c r="B221" s="2" t="s">
        <v>6</v>
      </c>
      <c r="C221" s="4">
        <v>54</v>
      </c>
      <c r="D221" s="4">
        <v>31</v>
      </c>
      <c r="E221" s="4">
        <f>C221*4</f>
        <v>216</v>
      </c>
      <c r="F221" s="8">
        <f t="shared" si="3"/>
        <v>0.14351851851851852</v>
      </c>
    </row>
    <row r="222" spans="1:6" ht="13.5" thickBot="1" x14ac:dyDescent="0.25">
      <c r="A222" s="2" t="s">
        <v>46</v>
      </c>
      <c r="B222" s="2" t="s">
        <v>7</v>
      </c>
      <c r="C222" s="3">
        <v>235</v>
      </c>
      <c r="D222" s="3">
        <v>180</v>
      </c>
      <c r="E222" s="3">
        <f>C222*5</f>
        <v>1175</v>
      </c>
      <c r="F222" s="8">
        <f t="shared" si="3"/>
        <v>0.15319148936170213</v>
      </c>
    </row>
    <row r="223" spans="1:6" ht="13.5" thickBot="1" x14ac:dyDescent="0.25">
      <c r="A223" s="2" t="s">
        <v>46</v>
      </c>
      <c r="B223" s="2" t="s">
        <v>8</v>
      </c>
      <c r="C223" s="4">
        <v>524</v>
      </c>
      <c r="D223" s="4">
        <v>252</v>
      </c>
      <c r="E223" s="4">
        <f>C223*8</f>
        <v>4192</v>
      </c>
      <c r="F223" s="8">
        <f t="shared" si="3"/>
        <v>6.0114503816793896E-2</v>
      </c>
    </row>
    <row r="224" spans="1:6" ht="13.5" thickBot="1" x14ac:dyDescent="0.25">
      <c r="A224" s="2" t="s">
        <v>46</v>
      </c>
      <c r="B224" s="5" t="s">
        <v>9</v>
      </c>
      <c r="C224" s="6">
        <f>SUM(C219:C223)</f>
        <v>823</v>
      </c>
      <c r="D224" s="6">
        <v>479</v>
      </c>
      <c r="E224" s="6">
        <f>SUM(E219:E223)</f>
        <v>5583</v>
      </c>
      <c r="F224" s="9">
        <f t="shared" si="3"/>
        <v>8.5796166935339424E-2</v>
      </c>
    </row>
    <row r="225" spans="1:6" ht="13.5" thickBot="1" x14ac:dyDescent="0.25">
      <c r="A225" s="2" t="s">
        <v>47</v>
      </c>
      <c r="B225" s="2" t="s">
        <v>15</v>
      </c>
      <c r="C225" s="3">
        <v>1</v>
      </c>
      <c r="D225" s="3">
        <v>0</v>
      </c>
      <c r="E225" s="3">
        <f>C225*0</f>
        <v>0</v>
      </c>
      <c r="F225" s="8">
        <f t="shared" si="3"/>
        <v>1</v>
      </c>
    </row>
    <row r="226" spans="1:6" ht="13.5" thickBot="1" x14ac:dyDescent="0.25">
      <c r="A226" s="2" t="s">
        <v>47</v>
      </c>
      <c r="B226" s="2" t="s">
        <v>5</v>
      </c>
      <c r="C226" s="3">
        <v>9</v>
      </c>
      <c r="D226" s="4">
        <v>16</v>
      </c>
      <c r="E226" s="3">
        <f>C226*0</f>
        <v>0</v>
      </c>
      <c r="F226" s="8">
        <f t="shared" si="3"/>
        <v>1</v>
      </c>
    </row>
    <row r="227" spans="1:6" ht="13.5" thickBot="1" x14ac:dyDescent="0.25">
      <c r="A227" s="2" t="s">
        <v>47</v>
      </c>
      <c r="B227" s="2" t="s">
        <v>6</v>
      </c>
      <c r="C227" s="4">
        <v>54</v>
      </c>
      <c r="D227" s="3">
        <v>43</v>
      </c>
      <c r="E227" s="4">
        <f>C227*4</f>
        <v>216</v>
      </c>
      <c r="F227" s="8">
        <f t="shared" si="3"/>
        <v>0.19907407407407407</v>
      </c>
    </row>
    <row r="228" spans="1:6" ht="13.5" thickBot="1" x14ac:dyDescent="0.25">
      <c r="A228" s="2" t="s">
        <v>47</v>
      </c>
      <c r="B228" s="2" t="s">
        <v>7</v>
      </c>
      <c r="C228" s="3">
        <v>235</v>
      </c>
      <c r="D228" s="4">
        <v>190</v>
      </c>
      <c r="E228" s="3">
        <f>C228*5</f>
        <v>1175</v>
      </c>
      <c r="F228" s="8">
        <f t="shared" si="3"/>
        <v>0.16170212765957448</v>
      </c>
    </row>
    <row r="229" spans="1:6" ht="13.5" thickBot="1" x14ac:dyDescent="0.25">
      <c r="A229" s="2" t="s">
        <v>47</v>
      </c>
      <c r="B229" s="2" t="s">
        <v>8</v>
      </c>
      <c r="C229" s="4">
        <v>524</v>
      </c>
      <c r="D229" s="3">
        <v>253</v>
      </c>
      <c r="E229" s="4">
        <f>C229*8</f>
        <v>4192</v>
      </c>
      <c r="F229" s="8">
        <f t="shared" si="3"/>
        <v>6.0353053435114504E-2</v>
      </c>
    </row>
    <row r="230" spans="1:6" ht="13.5" thickBot="1" x14ac:dyDescent="0.25">
      <c r="A230" s="2" t="s">
        <v>47</v>
      </c>
      <c r="B230" s="5" t="s">
        <v>9</v>
      </c>
      <c r="C230" s="6">
        <f>SUM(C225:C229)</f>
        <v>823</v>
      </c>
      <c r="D230" s="6">
        <v>502</v>
      </c>
      <c r="E230" s="6">
        <f>SUM(E225:E229)</f>
        <v>5583</v>
      </c>
      <c r="F230" s="9">
        <f t="shared" si="3"/>
        <v>8.9915815869604149E-2</v>
      </c>
    </row>
    <row r="231" spans="1:6" ht="13.5" thickBot="1" x14ac:dyDescent="0.25">
      <c r="A231" s="2" t="s">
        <v>48</v>
      </c>
      <c r="B231" s="2" t="s">
        <v>15</v>
      </c>
      <c r="C231" s="3">
        <v>1</v>
      </c>
      <c r="D231" s="3">
        <v>0</v>
      </c>
      <c r="E231" s="3">
        <f>C231*0</f>
        <v>0</v>
      </c>
      <c r="F231" s="8">
        <f t="shared" si="3"/>
        <v>1</v>
      </c>
    </row>
    <row r="232" spans="1:6" ht="13.5" thickBot="1" x14ac:dyDescent="0.25">
      <c r="A232" s="2" t="s">
        <v>48</v>
      </c>
      <c r="B232" s="2" t="s">
        <v>5</v>
      </c>
      <c r="C232" s="3">
        <v>9</v>
      </c>
      <c r="D232" s="3">
        <v>18</v>
      </c>
      <c r="E232" s="3">
        <f>C232*0</f>
        <v>0</v>
      </c>
      <c r="F232" s="8">
        <f t="shared" si="3"/>
        <v>1</v>
      </c>
    </row>
    <row r="233" spans="1:6" ht="13.5" thickBot="1" x14ac:dyDescent="0.25">
      <c r="A233" s="2" t="s">
        <v>48</v>
      </c>
      <c r="B233" s="2" t="s">
        <v>6</v>
      </c>
      <c r="C233" s="4">
        <v>54</v>
      </c>
      <c r="D233" s="4">
        <v>41</v>
      </c>
      <c r="E233" s="4">
        <f>C233*4</f>
        <v>216</v>
      </c>
      <c r="F233" s="8">
        <f t="shared" si="3"/>
        <v>0.18981481481481483</v>
      </c>
    </row>
    <row r="234" spans="1:6" ht="13.5" thickBot="1" x14ac:dyDescent="0.25">
      <c r="A234" s="2" t="s">
        <v>48</v>
      </c>
      <c r="B234" s="2" t="s">
        <v>7</v>
      </c>
      <c r="C234" s="3">
        <v>235</v>
      </c>
      <c r="D234" s="3">
        <v>298</v>
      </c>
      <c r="E234" s="3">
        <f>C234*5</f>
        <v>1175</v>
      </c>
      <c r="F234" s="8">
        <f t="shared" si="3"/>
        <v>0.25361702127659574</v>
      </c>
    </row>
    <row r="235" spans="1:6" ht="13.5" thickBot="1" x14ac:dyDescent="0.25">
      <c r="A235" s="2" t="s">
        <v>48</v>
      </c>
      <c r="B235" s="2" t="s">
        <v>8</v>
      </c>
      <c r="C235" s="4">
        <v>524</v>
      </c>
      <c r="D235" s="4">
        <v>435</v>
      </c>
      <c r="E235" s="4">
        <f>C235*8</f>
        <v>4192</v>
      </c>
      <c r="F235" s="8">
        <f t="shared" si="3"/>
        <v>0.10376908396946564</v>
      </c>
    </row>
    <row r="236" spans="1:6" ht="13.5" thickBot="1" x14ac:dyDescent="0.25">
      <c r="A236" s="2" t="s">
        <v>48</v>
      </c>
      <c r="B236" s="5" t="s">
        <v>9</v>
      </c>
      <c r="C236" s="6">
        <f>SUM(C231:C235)</f>
        <v>823</v>
      </c>
      <c r="D236" s="6">
        <v>792</v>
      </c>
      <c r="E236" s="6">
        <f>SUM(E231:E235)</f>
        <v>5583</v>
      </c>
      <c r="F236" s="9">
        <f t="shared" si="3"/>
        <v>0.14185921547555078</v>
      </c>
    </row>
    <row r="237" spans="1:6" ht="13.5" thickBot="1" x14ac:dyDescent="0.25">
      <c r="A237" s="2" t="s">
        <v>49</v>
      </c>
      <c r="B237" s="2" t="s">
        <v>15</v>
      </c>
      <c r="C237" s="3">
        <v>1</v>
      </c>
      <c r="D237" s="3">
        <v>0</v>
      </c>
      <c r="E237" s="3">
        <f>C237*0</f>
        <v>0</v>
      </c>
      <c r="F237" s="8">
        <f t="shared" si="3"/>
        <v>1</v>
      </c>
    </row>
    <row r="238" spans="1:6" ht="13.5" thickBot="1" x14ac:dyDescent="0.25">
      <c r="A238" s="2" t="s">
        <v>49</v>
      </c>
      <c r="B238" s="2" t="s">
        <v>5</v>
      </c>
      <c r="C238" s="3">
        <v>9</v>
      </c>
      <c r="D238" s="4">
        <v>21</v>
      </c>
      <c r="E238" s="3">
        <f>C238*0</f>
        <v>0</v>
      </c>
      <c r="F238" s="8">
        <f t="shared" si="3"/>
        <v>1</v>
      </c>
    </row>
    <row r="239" spans="1:6" ht="13.5" thickBot="1" x14ac:dyDescent="0.25">
      <c r="A239" s="2" t="s">
        <v>49</v>
      </c>
      <c r="B239" s="2" t="s">
        <v>6</v>
      </c>
      <c r="C239" s="4">
        <v>54</v>
      </c>
      <c r="D239" s="3">
        <v>45</v>
      </c>
      <c r="E239" s="4">
        <f>C239*4</f>
        <v>216</v>
      </c>
      <c r="F239" s="8">
        <f t="shared" si="3"/>
        <v>0.20833333333333334</v>
      </c>
    </row>
    <row r="240" spans="1:6" ht="13.5" thickBot="1" x14ac:dyDescent="0.25">
      <c r="A240" s="2" t="s">
        <v>49</v>
      </c>
      <c r="B240" s="2" t="s">
        <v>7</v>
      </c>
      <c r="C240" s="3">
        <v>235</v>
      </c>
      <c r="D240" s="4">
        <v>230</v>
      </c>
      <c r="E240" s="3">
        <f>C240*5</f>
        <v>1175</v>
      </c>
      <c r="F240" s="8">
        <f t="shared" si="3"/>
        <v>0.19574468085106383</v>
      </c>
    </row>
    <row r="241" spans="1:6" ht="13.5" thickBot="1" x14ac:dyDescent="0.25">
      <c r="A241" s="2" t="s">
        <v>49</v>
      </c>
      <c r="B241" s="2" t="s">
        <v>8</v>
      </c>
      <c r="C241" s="4">
        <v>524</v>
      </c>
      <c r="D241" s="3">
        <v>371</v>
      </c>
      <c r="E241" s="4">
        <f>C241*8</f>
        <v>4192</v>
      </c>
      <c r="F241" s="8">
        <f t="shared" si="3"/>
        <v>8.8501908396946563E-2</v>
      </c>
    </row>
    <row r="242" spans="1:6" ht="13.5" thickBot="1" x14ac:dyDescent="0.25">
      <c r="A242" s="2" t="s">
        <v>49</v>
      </c>
      <c r="B242" s="5" t="s">
        <v>9</v>
      </c>
      <c r="C242" s="6">
        <f>SUM(C237:C241)</f>
        <v>823</v>
      </c>
      <c r="D242" s="6">
        <v>667</v>
      </c>
      <c r="E242" s="6">
        <f>SUM(E237:E241)</f>
        <v>5583</v>
      </c>
      <c r="F242" s="9">
        <f t="shared" si="3"/>
        <v>0.11946981909367724</v>
      </c>
    </row>
    <row r="243" spans="1:6" ht="13.5" thickBot="1" x14ac:dyDescent="0.25">
      <c r="A243" s="2" t="s">
        <v>50</v>
      </c>
      <c r="B243" s="2" t="s">
        <v>15</v>
      </c>
      <c r="C243" s="3">
        <v>1</v>
      </c>
      <c r="D243" s="3">
        <v>1</v>
      </c>
      <c r="E243" s="3">
        <f>C243*0</f>
        <v>0</v>
      </c>
      <c r="F243" s="8">
        <f t="shared" si="3"/>
        <v>1</v>
      </c>
    </row>
    <row r="244" spans="1:6" ht="13.5" thickBot="1" x14ac:dyDescent="0.25">
      <c r="A244" s="2" t="s">
        <v>50</v>
      </c>
      <c r="B244" s="2" t="s">
        <v>5</v>
      </c>
      <c r="C244" s="3">
        <v>9</v>
      </c>
      <c r="D244" s="4">
        <v>15</v>
      </c>
      <c r="E244" s="3">
        <f>C244*0</f>
        <v>0</v>
      </c>
      <c r="F244" s="8">
        <f t="shared" si="3"/>
        <v>1</v>
      </c>
    </row>
    <row r="245" spans="1:6" ht="13" thickBot="1" x14ac:dyDescent="0.3">
      <c r="A245" s="2" t="s">
        <v>50</v>
      </c>
      <c r="B245" s="2" t="s">
        <v>6</v>
      </c>
      <c r="C245" s="4">
        <v>54</v>
      </c>
      <c r="D245" s="3">
        <v>33</v>
      </c>
      <c r="E245" s="4">
        <f>C245*4</f>
        <v>216</v>
      </c>
      <c r="F245" s="8">
        <f t="shared" si="3"/>
        <v>0.15277777777777779</v>
      </c>
    </row>
    <row r="246" spans="1:6" ht="13" thickBot="1" x14ac:dyDescent="0.3">
      <c r="A246" s="2" t="s">
        <v>50</v>
      </c>
      <c r="B246" s="2" t="s">
        <v>7</v>
      </c>
      <c r="C246" s="3">
        <v>235</v>
      </c>
      <c r="D246" s="4">
        <v>208</v>
      </c>
      <c r="E246" s="3">
        <f>C246*5</f>
        <v>1175</v>
      </c>
      <c r="F246" s="8">
        <f t="shared" si="3"/>
        <v>0.17702127659574468</v>
      </c>
    </row>
    <row r="247" spans="1:6" ht="13" thickBot="1" x14ac:dyDescent="0.3">
      <c r="A247" s="2" t="s">
        <v>50</v>
      </c>
      <c r="B247" s="2" t="s">
        <v>8</v>
      </c>
      <c r="C247" s="4">
        <v>524</v>
      </c>
      <c r="D247" s="3">
        <v>276</v>
      </c>
      <c r="E247" s="4">
        <f>C247*8</f>
        <v>4192</v>
      </c>
      <c r="F247" s="8">
        <f t="shared" si="3"/>
        <v>6.5839694656488548E-2</v>
      </c>
    </row>
    <row r="248" spans="1:6" ht="13" thickBot="1" x14ac:dyDescent="0.3">
      <c r="A248" s="2" t="s">
        <v>50</v>
      </c>
      <c r="B248" s="5" t="s">
        <v>9</v>
      </c>
      <c r="C248" s="6">
        <v>823</v>
      </c>
      <c r="D248" s="6">
        <v>533</v>
      </c>
      <c r="E248" s="6">
        <f>SUM(E243:E247)</f>
        <v>5583</v>
      </c>
      <c r="F248" s="9">
        <f t="shared" ref="F248" si="4">IF(E248&lt;&gt;0,IFERROR(D248/E248,0),1)</f>
        <v>9.5468386172308795E-2</v>
      </c>
    </row>
    <row r="249" spans="1:6" ht="13" thickBot="1" x14ac:dyDescent="0.3">
      <c r="A249" s="46" t="s">
        <v>51</v>
      </c>
      <c r="B249" s="47"/>
      <c r="C249" s="6">
        <v>823</v>
      </c>
      <c r="D249" s="6">
        <f>+D248+D242+D236+D230+D224+D218+D212+D206+D200+D194+D188+D182+D176+D170+D164+D158+D152+D146+D140+D134+D128+D122+D116+D110+D104+D98+D92+D86+D80+D74+D68+D62+D56+D50+D44+D38+D32+D26+D20+D14+D8</f>
        <v>18881</v>
      </c>
      <c r="E249" s="6">
        <f>+E248+E242+E236+E230+E224+E218+E212+E206+E200+E194+E188+E182+E176+E170+E164+E158+E152+E146+E140+E134+E128+E122+E116+E110+E104+E98+E92+E86+E80+E74+E68+E62+E56+E50+E44+E38+E32+E26+E20+E14+E8</f>
        <v>228903</v>
      </c>
      <c r="F249" s="9">
        <f>IF(E249&lt;&gt;0,IFERROR(D249/E249,0),1)</f>
        <v>8.2484720602176473E-2</v>
      </c>
    </row>
    <row r="252" spans="1:6" x14ac:dyDescent="0.25">
      <c r="E252">
        <f>E249/E248</f>
        <v>41</v>
      </c>
    </row>
    <row r="257" spans="5:5" x14ac:dyDescent="0.25">
      <c r="E257" s="10"/>
    </row>
  </sheetData>
  <autoFilter ref="A2:F249"/>
  <mergeCells count="2">
    <mergeCell ref="A249:B249"/>
    <mergeCell ref="I5:L5"/>
  </mergeCells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Q88"/>
  <sheetViews>
    <sheetView workbookViewId="0">
      <selection activeCell="D14" sqref="D14:D40"/>
    </sheetView>
  </sheetViews>
  <sheetFormatPr defaultRowHeight="12.5" x14ac:dyDescent="0.25"/>
  <cols>
    <col min="2" max="3" width="8.90625" hidden="1" customWidth="1"/>
    <col min="4" max="4" width="8.90625" customWidth="1"/>
  </cols>
  <sheetData>
    <row r="1" spans="1:6" ht="34.5" thickBot="1" x14ac:dyDescent="0.25">
      <c r="A1" s="2" t="s">
        <v>1</v>
      </c>
      <c r="B1" s="2" t="s">
        <v>2</v>
      </c>
      <c r="C1" s="2" t="s">
        <v>3</v>
      </c>
      <c r="D1" s="2" t="s">
        <v>89</v>
      </c>
      <c r="E1" s="2" t="s">
        <v>93</v>
      </c>
      <c r="F1" s="2" t="s">
        <v>52</v>
      </c>
    </row>
    <row r="2" spans="1:6" ht="13.5" hidden="1" thickBot="1" x14ac:dyDescent="0.25">
      <c r="A2" s="2" t="s">
        <v>10</v>
      </c>
      <c r="B2" s="5" t="s">
        <v>9</v>
      </c>
      <c r="C2" s="6">
        <v>823</v>
      </c>
      <c r="D2" s="6">
        <v>402</v>
      </c>
      <c r="E2" s="6">
        <v>5583</v>
      </c>
      <c r="F2" s="9">
        <v>7.2004298764105315E-2</v>
      </c>
    </row>
    <row r="3" spans="1:6" ht="13.5" hidden="1" thickBot="1" x14ac:dyDescent="0.25">
      <c r="A3" s="2" t="s">
        <v>11</v>
      </c>
      <c r="B3" s="5" t="s">
        <v>9</v>
      </c>
      <c r="C3" s="6">
        <v>823</v>
      </c>
      <c r="D3" s="6">
        <v>468</v>
      </c>
      <c r="E3" s="6">
        <v>5583</v>
      </c>
      <c r="F3" s="9">
        <v>8.3825900053734553E-2</v>
      </c>
    </row>
    <row r="4" spans="1:6" ht="13.5" hidden="1" thickBot="1" x14ac:dyDescent="0.25">
      <c r="A4" s="2" t="s">
        <v>12</v>
      </c>
      <c r="B4" s="5" t="s">
        <v>9</v>
      </c>
      <c r="C4" s="6">
        <v>823</v>
      </c>
      <c r="D4" s="6">
        <v>415</v>
      </c>
      <c r="E4" s="6">
        <v>5583</v>
      </c>
      <c r="F4" s="9">
        <v>7.4332795987820166E-2</v>
      </c>
    </row>
    <row r="5" spans="1:6" ht="13.5" hidden="1" thickBot="1" x14ac:dyDescent="0.25">
      <c r="A5" s="2" t="s">
        <v>13</v>
      </c>
      <c r="B5" s="5" t="s">
        <v>9</v>
      </c>
      <c r="C5" s="6">
        <v>823</v>
      </c>
      <c r="D5" s="6">
        <v>467</v>
      </c>
      <c r="E5" s="6">
        <v>5583</v>
      </c>
      <c r="F5" s="9">
        <v>8.3646784882679556E-2</v>
      </c>
    </row>
    <row r="6" spans="1:6" ht="13.5" hidden="1" thickBot="1" x14ac:dyDescent="0.25">
      <c r="A6" s="2" t="s">
        <v>14</v>
      </c>
      <c r="B6" s="5" t="s">
        <v>9</v>
      </c>
      <c r="C6" s="6">
        <v>823</v>
      </c>
      <c r="D6" s="6">
        <v>723</v>
      </c>
      <c r="E6" s="6">
        <v>5583</v>
      </c>
      <c r="F6" s="9">
        <v>0.12950026867275657</v>
      </c>
    </row>
    <row r="7" spans="1:6" ht="13.5" hidden="1" thickBot="1" x14ac:dyDescent="0.25">
      <c r="A7" s="2" t="s">
        <v>16</v>
      </c>
      <c r="B7" s="5" t="s">
        <v>9</v>
      </c>
      <c r="C7" s="6">
        <v>823</v>
      </c>
      <c r="D7" s="6">
        <v>364</v>
      </c>
      <c r="E7" s="6">
        <v>5583</v>
      </c>
      <c r="F7" s="9">
        <v>6.5197922264015759E-2</v>
      </c>
    </row>
    <row r="8" spans="1:6" ht="13.5" hidden="1" thickBot="1" x14ac:dyDescent="0.25">
      <c r="A8" s="2" t="s">
        <v>17</v>
      </c>
      <c r="B8" s="5" t="s">
        <v>9</v>
      </c>
      <c r="C8" s="6">
        <v>823</v>
      </c>
      <c r="D8" s="6">
        <v>380</v>
      </c>
      <c r="E8" s="6">
        <v>5583</v>
      </c>
      <c r="F8" s="9">
        <v>6.8063765000895574E-2</v>
      </c>
    </row>
    <row r="9" spans="1:6" ht="13.5" hidden="1" thickBot="1" x14ac:dyDescent="0.25">
      <c r="A9" s="2" t="s">
        <v>18</v>
      </c>
      <c r="B9" s="5" t="s">
        <v>9</v>
      </c>
      <c r="C9" s="6">
        <v>823</v>
      </c>
      <c r="D9" s="6">
        <v>331</v>
      </c>
      <c r="E9" s="6">
        <v>5583</v>
      </c>
      <c r="F9" s="9">
        <v>5.9287121619201147E-2</v>
      </c>
    </row>
    <row r="10" spans="1:6" ht="13.5" hidden="1" thickBot="1" x14ac:dyDescent="0.25">
      <c r="A10" s="2" t="s">
        <v>19</v>
      </c>
      <c r="B10" s="5" t="s">
        <v>9</v>
      </c>
      <c r="C10" s="6">
        <v>823</v>
      </c>
      <c r="D10" s="6">
        <v>245</v>
      </c>
      <c r="E10" s="6">
        <v>5583</v>
      </c>
      <c r="F10" s="9">
        <v>4.3883216908472147E-2</v>
      </c>
    </row>
    <row r="11" spans="1:6" ht="13.5" hidden="1" thickBot="1" x14ac:dyDescent="0.25">
      <c r="A11" s="2" t="s">
        <v>20</v>
      </c>
      <c r="B11" s="5" t="s">
        <v>9</v>
      </c>
      <c r="C11" s="6">
        <v>823</v>
      </c>
      <c r="D11" s="6">
        <v>289</v>
      </c>
      <c r="E11" s="6">
        <v>5583</v>
      </c>
      <c r="F11" s="9">
        <v>5.1764284434891637E-2</v>
      </c>
    </row>
    <row r="12" spans="1:6" ht="13.5" hidden="1" thickBot="1" x14ac:dyDescent="0.25">
      <c r="A12" s="2" t="s">
        <v>21</v>
      </c>
      <c r="B12" s="5" t="s">
        <v>9</v>
      </c>
      <c r="C12" s="6">
        <v>823</v>
      </c>
      <c r="D12" s="6">
        <v>370</v>
      </c>
      <c r="E12" s="6">
        <v>5583</v>
      </c>
      <c r="F12" s="9">
        <v>6.6272613290345686E-2</v>
      </c>
    </row>
    <row r="13" spans="1:6" ht="13.5" hidden="1" thickBot="1" x14ac:dyDescent="0.25">
      <c r="A13" s="2" t="s">
        <v>22</v>
      </c>
      <c r="B13" s="5" t="s">
        <v>9</v>
      </c>
      <c r="C13" s="6">
        <v>823</v>
      </c>
      <c r="D13" s="6">
        <v>291</v>
      </c>
      <c r="E13" s="6">
        <v>5583</v>
      </c>
      <c r="F13" s="9">
        <v>5.2122514777001611E-2</v>
      </c>
    </row>
    <row r="14" spans="1:6" ht="13.5" thickBot="1" x14ac:dyDescent="0.25">
      <c r="A14" s="2" t="s">
        <v>55</v>
      </c>
      <c r="B14" s="5"/>
      <c r="C14" s="6">
        <f>SUM(C2:C13)</f>
        <v>9876</v>
      </c>
      <c r="D14" s="6">
        <f>SUM(D2:D13)</f>
        <v>4745</v>
      </c>
      <c r="E14" s="6">
        <f>SUM(E2:E13)</f>
        <v>66996</v>
      </c>
      <c r="F14" s="9">
        <f>D14/E14</f>
        <v>7.0825123887993308E-2</v>
      </c>
    </row>
    <row r="15" spans="1:6" ht="13.5" hidden="1" thickBot="1" x14ac:dyDescent="0.25">
      <c r="A15" s="2" t="s">
        <v>23</v>
      </c>
      <c r="B15" s="5" t="s">
        <v>9</v>
      </c>
      <c r="C15" s="6">
        <v>823</v>
      </c>
      <c r="D15" s="6">
        <v>430</v>
      </c>
      <c r="E15" s="6">
        <v>5583</v>
      </c>
      <c r="F15" s="9">
        <v>7.7019523553644997E-2</v>
      </c>
    </row>
    <row r="16" spans="1:6" ht="13.5" hidden="1" thickBot="1" x14ac:dyDescent="0.25">
      <c r="A16" s="2" t="s">
        <v>24</v>
      </c>
      <c r="B16" s="5" t="s">
        <v>9</v>
      </c>
      <c r="C16" s="6">
        <v>823</v>
      </c>
      <c r="D16" s="6">
        <v>436</v>
      </c>
      <c r="E16" s="6">
        <v>5583</v>
      </c>
      <c r="F16" s="9">
        <v>7.8094214579974924E-2</v>
      </c>
    </row>
    <row r="17" spans="1:6" ht="13.5" hidden="1" thickBot="1" x14ac:dyDescent="0.25">
      <c r="A17" s="2" t="s">
        <v>25</v>
      </c>
      <c r="B17" s="5" t="s">
        <v>9</v>
      </c>
      <c r="C17" s="6">
        <v>823</v>
      </c>
      <c r="D17" s="6">
        <v>338</v>
      </c>
      <c r="E17" s="6">
        <v>5583</v>
      </c>
      <c r="F17" s="9">
        <v>6.0540927816586064E-2</v>
      </c>
    </row>
    <row r="18" spans="1:6" ht="13.5" hidden="1" thickBot="1" x14ac:dyDescent="0.25">
      <c r="A18" s="2" t="s">
        <v>26</v>
      </c>
      <c r="B18" s="5" t="s">
        <v>9</v>
      </c>
      <c r="C18" s="6">
        <v>823</v>
      </c>
      <c r="D18" s="6">
        <v>474</v>
      </c>
      <c r="E18" s="6">
        <v>5583</v>
      </c>
      <c r="F18" s="9">
        <v>8.490059108006448E-2</v>
      </c>
    </row>
    <row r="19" spans="1:6" ht="13.5" hidden="1" thickBot="1" x14ac:dyDescent="0.25">
      <c r="A19" s="2" t="s">
        <v>27</v>
      </c>
      <c r="B19" s="5" t="s">
        <v>9</v>
      </c>
      <c r="C19" s="6">
        <v>823</v>
      </c>
      <c r="D19" s="6">
        <v>346</v>
      </c>
      <c r="E19" s="6">
        <v>5583</v>
      </c>
      <c r="F19" s="9">
        <v>6.1973849185025971E-2</v>
      </c>
    </row>
    <row r="20" spans="1:6" ht="13.5" hidden="1" thickBot="1" x14ac:dyDescent="0.25">
      <c r="A20" s="2" t="s">
        <v>28</v>
      </c>
      <c r="B20" s="5" t="s">
        <v>9</v>
      </c>
      <c r="C20" s="6">
        <v>823</v>
      </c>
      <c r="D20" s="6">
        <v>293</v>
      </c>
      <c r="E20" s="6">
        <v>5583</v>
      </c>
      <c r="F20" s="9">
        <v>5.2480745119111591E-2</v>
      </c>
    </row>
    <row r="21" spans="1:6" ht="13.5" hidden="1" thickBot="1" x14ac:dyDescent="0.25">
      <c r="A21" s="2" t="s">
        <v>29</v>
      </c>
      <c r="B21" s="5" t="s">
        <v>9</v>
      </c>
      <c r="C21" s="6">
        <v>823</v>
      </c>
      <c r="D21" s="6">
        <v>338</v>
      </c>
      <c r="E21" s="6">
        <v>5583</v>
      </c>
      <c r="F21" s="9">
        <v>6.0540927816586064E-2</v>
      </c>
    </row>
    <row r="22" spans="1:6" ht="13.5" hidden="1" thickBot="1" x14ac:dyDescent="0.25">
      <c r="A22" s="2" t="s">
        <v>30</v>
      </c>
      <c r="B22" s="5" t="s">
        <v>9</v>
      </c>
      <c r="C22" s="6">
        <v>823</v>
      </c>
      <c r="D22" s="6">
        <v>385</v>
      </c>
      <c r="E22" s="6">
        <v>5583</v>
      </c>
      <c r="F22" s="9">
        <v>6.8959340856170517E-2</v>
      </c>
    </row>
    <row r="23" spans="1:6" ht="13.5" hidden="1" thickBot="1" x14ac:dyDescent="0.25">
      <c r="A23" s="2" t="s">
        <v>31</v>
      </c>
      <c r="B23" s="5" t="s">
        <v>9</v>
      </c>
      <c r="C23" s="6">
        <v>823</v>
      </c>
      <c r="D23" s="6">
        <v>461</v>
      </c>
      <c r="E23" s="6">
        <v>5583</v>
      </c>
      <c r="F23" s="9">
        <v>8.2572093856349629E-2</v>
      </c>
    </row>
    <row r="24" spans="1:6" ht="13.5" hidden="1" thickBot="1" x14ac:dyDescent="0.25">
      <c r="A24" s="2" t="s">
        <v>32</v>
      </c>
      <c r="B24" s="5" t="s">
        <v>9</v>
      </c>
      <c r="C24" s="6">
        <v>823</v>
      </c>
      <c r="D24" s="6">
        <v>452</v>
      </c>
      <c r="E24" s="6">
        <v>5583</v>
      </c>
      <c r="F24" s="9">
        <v>8.0960057316854739E-2</v>
      </c>
    </row>
    <row r="25" spans="1:6" ht="13.5" hidden="1" thickBot="1" x14ac:dyDescent="0.25">
      <c r="A25" s="2" t="s">
        <v>33</v>
      </c>
      <c r="B25" s="5" t="s">
        <v>9</v>
      </c>
      <c r="C25" s="6">
        <v>823</v>
      </c>
      <c r="D25" s="6">
        <v>492</v>
      </c>
      <c r="E25" s="6">
        <v>5583</v>
      </c>
      <c r="F25" s="9">
        <v>8.8124664159054275E-2</v>
      </c>
    </row>
    <row r="26" spans="1:6" ht="13.5" hidden="1" thickBot="1" x14ac:dyDescent="0.25">
      <c r="A26" s="2" t="s">
        <v>34</v>
      </c>
      <c r="B26" s="5" t="s">
        <v>9</v>
      </c>
      <c r="C26" s="6">
        <v>823</v>
      </c>
      <c r="D26" s="6">
        <v>528</v>
      </c>
      <c r="E26" s="6">
        <v>5583</v>
      </c>
      <c r="F26" s="9">
        <v>9.4572810317033851E-2</v>
      </c>
    </row>
    <row r="27" spans="1:6" ht="13.5" thickBot="1" x14ac:dyDescent="0.25">
      <c r="A27" s="2" t="s">
        <v>54</v>
      </c>
      <c r="B27" s="5"/>
      <c r="C27" s="6">
        <f>SUM(C15:C26)</f>
        <v>9876</v>
      </c>
      <c r="D27" s="6">
        <f t="shared" ref="D27:E27" si="0">SUM(D15:D26)</f>
        <v>4973</v>
      </c>
      <c r="E27" s="6">
        <f t="shared" si="0"/>
        <v>66996</v>
      </c>
      <c r="F27" s="9">
        <f>D27/E27</f>
        <v>7.4228312138038086E-2</v>
      </c>
    </row>
    <row r="28" spans="1:6" ht="13.5" hidden="1" thickBot="1" x14ac:dyDescent="0.25">
      <c r="A28" s="2" t="s">
        <v>35</v>
      </c>
      <c r="B28" s="5" t="s">
        <v>9</v>
      </c>
      <c r="C28" s="6">
        <v>823</v>
      </c>
      <c r="D28" s="6">
        <v>625</v>
      </c>
      <c r="E28" s="6">
        <v>5583</v>
      </c>
      <c r="F28" s="9">
        <v>0.11194698190936772</v>
      </c>
    </row>
    <row r="29" spans="1:6" ht="13.5" hidden="1" thickBot="1" x14ac:dyDescent="0.25">
      <c r="A29" s="2" t="s">
        <v>36</v>
      </c>
      <c r="B29" s="5" t="s">
        <v>9</v>
      </c>
      <c r="C29" s="6">
        <v>823</v>
      </c>
      <c r="D29" s="6">
        <v>626</v>
      </c>
      <c r="E29" s="6">
        <v>5583</v>
      </c>
      <c r="F29" s="9">
        <v>0.11212609708042272</v>
      </c>
    </row>
    <row r="30" spans="1:6" ht="13.5" hidden="1" thickBot="1" x14ac:dyDescent="0.25">
      <c r="A30" s="2" t="s">
        <v>37</v>
      </c>
      <c r="B30" s="5" t="s">
        <v>9</v>
      </c>
      <c r="C30" s="6">
        <v>823</v>
      </c>
      <c r="D30" s="6">
        <v>550</v>
      </c>
      <c r="E30" s="6">
        <v>5583</v>
      </c>
      <c r="F30" s="9">
        <v>9.8513344080243592E-2</v>
      </c>
    </row>
    <row r="31" spans="1:6" ht="13.5" hidden="1" thickBot="1" x14ac:dyDescent="0.25">
      <c r="A31" s="2" t="s">
        <v>38</v>
      </c>
      <c r="B31" s="5" t="s">
        <v>9</v>
      </c>
      <c r="C31" s="6">
        <v>823</v>
      </c>
      <c r="D31" s="6">
        <v>678</v>
      </c>
      <c r="E31" s="6">
        <v>5583</v>
      </c>
      <c r="F31" s="9">
        <v>0.12144008597528211</v>
      </c>
    </row>
    <row r="32" spans="1:6" ht="13.5" hidden="1" thickBot="1" x14ac:dyDescent="0.25">
      <c r="A32" s="2" t="s">
        <v>39</v>
      </c>
      <c r="B32" s="5" t="s">
        <v>9</v>
      </c>
      <c r="C32" s="6">
        <v>823</v>
      </c>
      <c r="D32" s="6">
        <v>526</v>
      </c>
      <c r="E32" s="6">
        <v>5583</v>
      </c>
      <c r="F32" s="9">
        <v>9.421457997492387E-2</v>
      </c>
    </row>
    <row r="33" spans="1:6" ht="13.5" hidden="1" thickBot="1" x14ac:dyDescent="0.25">
      <c r="A33" s="2" t="s">
        <v>40</v>
      </c>
      <c r="B33" s="5" t="s">
        <v>9</v>
      </c>
      <c r="C33" s="6">
        <v>823</v>
      </c>
      <c r="D33" s="6">
        <v>415</v>
      </c>
      <c r="E33" s="6">
        <v>5583</v>
      </c>
      <c r="F33" s="9">
        <v>7.4332795987820166E-2</v>
      </c>
    </row>
    <row r="34" spans="1:6" ht="13.5" hidden="1" thickBot="1" x14ac:dyDescent="0.25">
      <c r="A34" s="2" t="s">
        <v>41</v>
      </c>
      <c r="B34" s="5" t="s">
        <v>9</v>
      </c>
      <c r="C34" s="6">
        <v>823</v>
      </c>
      <c r="D34" s="6">
        <v>423</v>
      </c>
      <c r="E34" s="6">
        <v>5583</v>
      </c>
      <c r="F34" s="9">
        <v>7.5765717356260073E-2</v>
      </c>
    </row>
    <row r="35" spans="1:6" ht="13.5" hidden="1" thickBot="1" x14ac:dyDescent="0.25">
      <c r="A35" s="2" t="s">
        <v>42</v>
      </c>
      <c r="B35" s="5" t="s">
        <v>9</v>
      </c>
      <c r="C35" s="6">
        <v>823</v>
      </c>
      <c r="D35" s="6">
        <v>533</v>
      </c>
      <c r="E35" s="6">
        <v>5583</v>
      </c>
      <c r="F35" s="9">
        <v>9.5468386172308795E-2</v>
      </c>
    </row>
    <row r="36" spans="1:6" ht="13.5" hidden="1" thickBot="1" x14ac:dyDescent="0.25">
      <c r="A36" s="2" t="s">
        <v>43</v>
      </c>
      <c r="B36" s="5" t="s">
        <v>9</v>
      </c>
      <c r="C36" s="6">
        <v>823</v>
      </c>
      <c r="D36" s="6">
        <v>527</v>
      </c>
      <c r="E36" s="6">
        <v>5583</v>
      </c>
      <c r="F36" s="9">
        <v>9.4393695145978868E-2</v>
      </c>
    </row>
    <row r="37" spans="1:6" ht="13.5" hidden="1" thickBot="1" x14ac:dyDescent="0.25">
      <c r="A37" s="2" t="s">
        <v>44</v>
      </c>
      <c r="B37" s="5" t="s">
        <v>9</v>
      </c>
      <c r="C37" s="6">
        <v>823</v>
      </c>
      <c r="D37" s="6">
        <v>524</v>
      </c>
      <c r="E37" s="6">
        <v>5583</v>
      </c>
      <c r="F37" s="9">
        <v>9.3856349632813904E-2</v>
      </c>
    </row>
    <row r="38" spans="1:6" ht="13.5" hidden="1" thickBot="1" x14ac:dyDescent="0.25">
      <c r="A38" s="2" t="s">
        <v>45</v>
      </c>
      <c r="B38" s="5" t="s">
        <v>9</v>
      </c>
      <c r="C38" s="6">
        <v>823</v>
      </c>
      <c r="D38" s="6">
        <v>614</v>
      </c>
      <c r="E38" s="6">
        <v>5583</v>
      </c>
      <c r="F38" s="9">
        <v>0.10997671502776285</v>
      </c>
    </row>
    <row r="39" spans="1:6" ht="13.5" hidden="1" thickBot="1" x14ac:dyDescent="0.25">
      <c r="A39" s="2" t="s">
        <v>46</v>
      </c>
      <c r="B39" s="5" t="s">
        <v>9</v>
      </c>
      <c r="C39" s="6">
        <v>823</v>
      </c>
      <c r="D39" s="6">
        <v>479</v>
      </c>
      <c r="E39" s="6">
        <v>5583</v>
      </c>
      <c r="F39" s="9">
        <v>8.5796166935339424E-2</v>
      </c>
    </row>
    <row r="40" spans="1:6" ht="13.5" thickBot="1" x14ac:dyDescent="0.25">
      <c r="A40" s="2" t="s">
        <v>59</v>
      </c>
      <c r="B40" s="5"/>
      <c r="C40" s="6">
        <f>SUM(C28:C39)</f>
        <v>9876</v>
      </c>
      <c r="D40" s="6">
        <f t="shared" ref="D40:E40" si="1">SUM(D28:D39)</f>
        <v>6520</v>
      </c>
      <c r="E40" s="6">
        <f t="shared" si="1"/>
        <v>66996</v>
      </c>
      <c r="F40" s="9">
        <f>D40/E40</f>
        <v>9.731924293987701E-2</v>
      </c>
    </row>
    <row r="43" spans="1:6" ht="13.5" thickBot="1" x14ac:dyDescent="0.25"/>
    <row r="44" spans="1:6" ht="34.5" thickBot="1" x14ac:dyDescent="0.25">
      <c r="A44" s="2" t="s">
        <v>1</v>
      </c>
      <c r="B44" s="2" t="s">
        <v>2</v>
      </c>
      <c r="C44" s="2" t="s">
        <v>3</v>
      </c>
      <c r="D44" s="2" t="s">
        <v>89</v>
      </c>
      <c r="E44" s="2" t="s">
        <v>93</v>
      </c>
      <c r="F44" s="2" t="s">
        <v>52</v>
      </c>
    </row>
    <row r="45" spans="1:6" ht="13.5" hidden="1" thickBot="1" x14ac:dyDescent="0.25">
      <c r="A45" s="2" t="s">
        <v>10</v>
      </c>
      <c r="B45" s="5" t="s">
        <v>9</v>
      </c>
      <c r="C45" s="6">
        <v>823</v>
      </c>
      <c r="D45" s="6">
        <v>402</v>
      </c>
      <c r="E45" s="6">
        <v>5583</v>
      </c>
      <c r="F45" s="9">
        <v>7.2004298764105315E-2</v>
      </c>
    </row>
    <row r="46" spans="1:6" ht="13.5" hidden="1" thickBot="1" x14ac:dyDescent="0.25">
      <c r="A46" s="2" t="s">
        <v>11</v>
      </c>
      <c r="B46" s="5" t="s">
        <v>9</v>
      </c>
      <c r="C46" s="6">
        <v>823</v>
      </c>
      <c r="D46" s="6">
        <v>468</v>
      </c>
      <c r="E46" s="6">
        <v>5583</v>
      </c>
      <c r="F46" s="9">
        <v>8.3825900053734553E-2</v>
      </c>
    </row>
    <row r="47" spans="1:6" ht="13.5" hidden="1" thickBot="1" x14ac:dyDescent="0.25">
      <c r="A47" s="2" t="s">
        <v>12</v>
      </c>
      <c r="B47" s="5" t="s">
        <v>9</v>
      </c>
      <c r="C47" s="6">
        <v>823</v>
      </c>
      <c r="D47" s="6">
        <v>415</v>
      </c>
      <c r="E47" s="6">
        <v>5583</v>
      </c>
      <c r="F47" s="9">
        <v>7.4332795987820166E-2</v>
      </c>
    </row>
    <row r="48" spans="1:6" ht="13.5" hidden="1" thickBot="1" x14ac:dyDescent="0.25">
      <c r="A48" s="2" t="s">
        <v>13</v>
      </c>
      <c r="B48" s="5" t="s">
        <v>9</v>
      </c>
      <c r="C48" s="6">
        <v>823</v>
      </c>
      <c r="D48" s="6">
        <v>467</v>
      </c>
      <c r="E48" s="6">
        <v>5583</v>
      </c>
      <c r="F48" s="9">
        <v>8.3646784882679556E-2</v>
      </c>
    </row>
    <row r="49" spans="1:6" ht="13.5" hidden="1" thickBot="1" x14ac:dyDescent="0.25">
      <c r="A49" s="2" t="s">
        <v>14</v>
      </c>
      <c r="B49" s="5" t="s">
        <v>9</v>
      </c>
      <c r="C49" s="6">
        <v>823</v>
      </c>
      <c r="D49" s="6">
        <v>723</v>
      </c>
      <c r="E49" s="6">
        <v>5583</v>
      </c>
      <c r="F49" s="9">
        <v>0.12950026867275657</v>
      </c>
    </row>
    <row r="50" spans="1:6" ht="13.5" hidden="1" thickBot="1" x14ac:dyDescent="0.25">
      <c r="A50" s="2" t="s">
        <v>16</v>
      </c>
      <c r="B50" s="5" t="s">
        <v>9</v>
      </c>
      <c r="C50" s="6">
        <v>823</v>
      </c>
      <c r="D50" s="6">
        <v>364</v>
      </c>
      <c r="E50" s="6">
        <v>5583</v>
      </c>
      <c r="F50" s="9">
        <v>6.5197922264015759E-2</v>
      </c>
    </row>
    <row r="51" spans="1:6" ht="13.5" hidden="1" thickBot="1" x14ac:dyDescent="0.25">
      <c r="A51" s="2" t="s">
        <v>17</v>
      </c>
      <c r="B51" s="5" t="s">
        <v>9</v>
      </c>
      <c r="C51" s="6">
        <v>823</v>
      </c>
      <c r="D51" s="6">
        <v>380</v>
      </c>
      <c r="E51" s="6">
        <v>5583</v>
      </c>
      <c r="F51" s="9">
        <v>6.8063765000895574E-2</v>
      </c>
    </row>
    <row r="52" spans="1:6" ht="13.5" hidden="1" thickBot="1" x14ac:dyDescent="0.25">
      <c r="A52" s="2" t="s">
        <v>18</v>
      </c>
      <c r="B52" s="5" t="s">
        <v>9</v>
      </c>
      <c r="C52" s="6">
        <v>823</v>
      </c>
      <c r="D52" s="6">
        <v>331</v>
      </c>
      <c r="E52" s="6">
        <v>5583</v>
      </c>
      <c r="F52" s="9">
        <v>5.9287121619201147E-2</v>
      </c>
    </row>
    <row r="53" spans="1:6" ht="13.5" hidden="1" thickBot="1" x14ac:dyDescent="0.25">
      <c r="A53" s="2" t="s">
        <v>19</v>
      </c>
      <c r="B53" s="5" t="s">
        <v>9</v>
      </c>
      <c r="C53" s="6">
        <v>823</v>
      </c>
      <c r="D53" s="6">
        <v>245</v>
      </c>
      <c r="E53" s="6">
        <v>5583</v>
      </c>
      <c r="F53" s="9">
        <v>4.3883216908472147E-2</v>
      </c>
    </row>
    <row r="54" spans="1:6" ht="13.5" hidden="1" thickBot="1" x14ac:dyDescent="0.25">
      <c r="A54" s="2" t="s">
        <v>20</v>
      </c>
      <c r="B54" s="5" t="s">
        <v>9</v>
      </c>
      <c r="C54" s="6">
        <v>823</v>
      </c>
      <c r="D54" s="6">
        <v>289</v>
      </c>
      <c r="E54" s="6">
        <v>5583</v>
      </c>
      <c r="F54" s="9">
        <v>5.1764284434891637E-2</v>
      </c>
    </row>
    <row r="55" spans="1:6" ht="13.5" hidden="1" thickBot="1" x14ac:dyDescent="0.25">
      <c r="A55" s="2" t="s">
        <v>21</v>
      </c>
      <c r="B55" s="5" t="s">
        <v>9</v>
      </c>
      <c r="C55" s="6">
        <v>823</v>
      </c>
      <c r="D55" s="6">
        <v>370</v>
      </c>
      <c r="E55" s="6">
        <v>5583</v>
      </c>
      <c r="F55" s="9">
        <v>6.6272613290345686E-2</v>
      </c>
    </row>
    <row r="56" spans="1:6" ht="13.5" hidden="1" thickBot="1" x14ac:dyDescent="0.25">
      <c r="A56" s="2" t="s">
        <v>22</v>
      </c>
      <c r="B56" s="5" t="s">
        <v>9</v>
      </c>
      <c r="C56" s="6">
        <v>823</v>
      </c>
      <c r="D56" s="6">
        <v>291</v>
      </c>
      <c r="E56" s="6">
        <v>5583</v>
      </c>
      <c r="F56" s="9">
        <v>5.2122514777001611E-2</v>
      </c>
    </row>
    <row r="57" spans="1:6" ht="13.5" thickBot="1" x14ac:dyDescent="0.25">
      <c r="A57" s="2" t="s">
        <v>55</v>
      </c>
      <c r="B57" s="5"/>
      <c r="C57" s="6">
        <f>SUM(C45:C56)/12</f>
        <v>823</v>
      </c>
      <c r="D57" s="6">
        <f>SUM(D45:D56)/12</f>
        <v>395.41666666666669</v>
      </c>
      <c r="E57" s="6">
        <f>SUM(E45:E56)/12</f>
        <v>5583</v>
      </c>
      <c r="F57" s="9">
        <f>D57/E57</f>
        <v>7.0825123887993321E-2</v>
      </c>
    </row>
    <row r="58" spans="1:6" ht="13.5" hidden="1" thickBot="1" x14ac:dyDescent="0.25">
      <c r="A58" s="2" t="s">
        <v>23</v>
      </c>
      <c r="B58" s="5" t="s">
        <v>9</v>
      </c>
      <c r="C58" s="6">
        <f t="shared" ref="C58:C83" si="2">SUM(C46:C57)/12</f>
        <v>823</v>
      </c>
      <c r="D58" s="6">
        <v>430</v>
      </c>
      <c r="E58" s="6">
        <v>5583</v>
      </c>
      <c r="F58" s="9">
        <v>7.7019523553644997E-2</v>
      </c>
    </row>
    <row r="59" spans="1:6" ht="13.5" hidden="1" thickBot="1" x14ac:dyDescent="0.25">
      <c r="A59" s="2" t="s">
        <v>24</v>
      </c>
      <c r="B59" s="5" t="s">
        <v>9</v>
      </c>
      <c r="C59" s="6">
        <f t="shared" si="2"/>
        <v>823</v>
      </c>
      <c r="D59" s="6">
        <v>436</v>
      </c>
      <c r="E59" s="6">
        <v>5583</v>
      </c>
      <c r="F59" s="9">
        <v>7.8094214579974924E-2</v>
      </c>
    </row>
    <row r="60" spans="1:6" ht="13.5" hidden="1" thickBot="1" x14ac:dyDescent="0.25">
      <c r="A60" s="2" t="s">
        <v>25</v>
      </c>
      <c r="B60" s="5" t="s">
        <v>9</v>
      </c>
      <c r="C60" s="6">
        <f t="shared" si="2"/>
        <v>823</v>
      </c>
      <c r="D60" s="6">
        <v>338</v>
      </c>
      <c r="E60" s="6">
        <v>5583</v>
      </c>
      <c r="F60" s="9">
        <v>6.0540927816586064E-2</v>
      </c>
    </row>
    <row r="61" spans="1:6" ht="13.5" hidden="1" thickBot="1" x14ac:dyDescent="0.25">
      <c r="A61" s="2" t="s">
        <v>26</v>
      </c>
      <c r="B61" s="5" t="s">
        <v>9</v>
      </c>
      <c r="C61" s="6">
        <f t="shared" si="2"/>
        <v>823</v>
      </c>
      <c r="D61" s="6">
        <v>474</v>
      </c>
      <c r="E61" s="6">
        <v>5583</v>
      </c>
      <c r="F61" s="9">
        <v>8.490059108006448E-2</v>
      </c>
    </row>
    <row r="62" spans="1:6" ht="13.5" hidden="1" thickBot="1" x14ac:dyDescent="0.25">
      <c r="A62" s="2" t="s">
        <v>27</v>
      </c>
      <c r="B62" s="5" t="s">
        <v>9</v>
      </c>
      <c r="C62" s="6">
        <f t="shared" si="2"/>
        <v>823</v>
      </c>
      <c r="D62" s="6">
        <v>346</v>
      </c>
      <c r="E62" s="6">
        <v>5583</v>
      </c>
      <c r="F62" s="9">
        <v>6.1973849185025971E-2</v>
      </c>
    </row>
    <row r="63" spans="1:6" ht="13.5" hidden="1" thickBot="1" x14ac:dyDescent="0.25">
      <c r="A63" s="2" t="s">
        <v>28</v>
      </c>
      <c r="B63" s="5" t="s">
        <v>9</v>
      </c>
      <c r="C63" s="6">
        <f t="shared" si="2"/>
        <v>823</v>
      </c>
      <c r="D63" s="6">
        <v>293</v>
      </c>
      <c r="E63" s="6">
        <v>5583</v>
      </c>
      <c r="F63" s="9">
        <v>5.2480745119111591E-2</v>
      </c>
    </row>
    <row r="64" spans="1:6" ht="13.5" hidden="1" thickBot="1" x14ac:dyDescent="0.25">
      <c r="A64" s="2" t="s">
        <v>29</v>
      </c>
      <c r="B64" s="5" t="s">
        <v>9</v>
      </c>
      <c r="C64" s="6">
        <f t="shared" si="2"/>
        <v>823</v>
      </c>
      <c r="D64" s="6">
        <v>338</v>
      </c>
      <c r="E64" s="6">
        <v>5583</v>
      </c>
      <c r="F64" s="9">
        <v>6.0540927816586064E-2</v>
      </c>
    </row>
    <row r="65" spans="1:6" ht="13.5" hidden="1" thickBot="1" x14ac:dyDescent="0.25">
      <c r="A65" s="2" t="s">
        <v>30</v>
      </c>
      <c r="B65" s="5" t="s">
        <v>9</v>
      </c>
      <c r="C65" s="6">
        <f t="shared" si="2"/>
        <v>823</v>
      </c>
      <c r="D65" s="6">
        <v>385</v>
      </c>
      <c r="E65" s="6">
        <v>5583</v>
      </c>
      <c r="F65" s="9">
        <v>6.8959340856170517E-2</v>
      </c>
    </row>
    <row r="66" spans="1:6" ht="13.5" hidden="1" thickBot="1" x14ac:dyDescent="0.25">
      <c r="A66" s="2" t="s">
        <v>31</v>
      </c>
      <c r="B66" s="5" t="s">
        <v>9</v>
      </c>
      <c r="C66" s="6">
        <f t="shared" si="2"/>
        <v>823</v>
      </c>
      <c r="D66" s="6">
        <v>461</v>
      </c>
      <c r="E66" s="6">
        <v>5583</v>
      </c>
      <c r="F66" s="9">
        <v>8.2572093856349629E-2</v>
      </c>
    </row>
    <row r="67" spans="1:6" ht="13.5" hidden="1" thickBot="1" x14ac:dyDescent="0.25">
      <c r="A67" s="2" t="s">
        <v>32</v>
      </c>
      <c r="B67" s="5" t="s">
        <v>9</v>
      </c>
      <c r="C67" s="6">
        <f t="shared" si="2"/>
        <v>823</v>
      </c>
      <c r="D67" s="6">
        <v>452</v>
      </c>
      <c r="E67" s="6">
        <v>5583</v>
      </c>
      <c r="F67" s="9">
        <v>8.0960057316854739E-2</v>
      </c>
    </row>
    <row r="68" spans="1:6" ht="13.5" hidden="1" thickBot="1" x14ac:dyDescent="0.25">
      <c r="A68" s="2" t="s">
        <v>33</v>
      </c>
      <c r="B68" s="5" t="s">
        <v>9</v>
      </c>
      <c r="C68" s="6">
        <f t="shared" si="2"/>
        <v>823</v>
      </c>
      <c r="D68" s="6">
        <v>492</v>
      </c>
      <c r="E68" s="6">
        <v>5583</v>
      </c>
      <c r="F68" s="9">
        <v>8.8124664159054275E-2</v>
      </c>
    </row>
    <row r="69" spans="1:6" ht="13.5" hidden="1" thickBot="1" x14ac:dyDescent="0.25">
      <c r="A69" s="2" t="s">
        <v>34</v>
      </c>
      <c r="B69" s="5" t="s">
        <v>9</v>
      </c>
      <c r="C69" s="6">
        <f t="shared" si="2"/>
        <v>823</v>
      </c>
      <c r="D69" s="6">
        <v>528</v>
      </c>
      <c r="E69" s="6">
        <v>5583</v>
      </c>
      <c r="F69" s="9">
        <v>9.4572810317033851E-2</v>
      </c>
    </row>
    <row r="70" spans="1:6" ht="13.5" thickBot="1" x14ac:dyDescent="0.25">
      <c r="A70" s="2" t="s">
        <v>54</v>
      </c>
      <c r="B70" s="5"/>
      <c r="C70" s="6">
        <f t="shared" si="2"/>
        <v>823</v>
      </c>
      <c r="D70" s="6">
        <f>SUM(D58:D69)/12</f>
        <v>414.41666666666669</v>
      </c>
      <c r="E70" s="6">
        <f>SUM(E58:E69)/12</f>
        <v>5583</v>
      </c>
      <c r="F70" s="9">
        <f>D70/E70</f>
        <v>7.4228312138038099E-2</v>
      </c>
    </row>
    <row r="71" spans="1:6" ht="13.5" hidden="1" thickBot="1" x14ac:dyDescent="0.25">
      <c r="A71" s="2" t="s">
        <v>35</v>
      </c>
      <c r="B71" s="5" t="s">
        <v>9</v>
      </c>
      <c r="C71" s="6">
        <f t="shared" si="2"/>
        <v>823</v>
      </c>
      <c r="D71" s="6">
        <v>625</v>
      </c>
      <c r="E71" s="6">
        <v>5583</v>
      </c>
      <c r="F71" s="9">
        <v>0.11194698190936772</v>
      </c>
    </row>
    <row r="72" spans="1:6" ht="13.5" hidden="1" thickBot="1" x14ac:dyDescent="0.25">
      <c r="A72" s="2" t="s">
        <v>36</v>
      </c>
      <c r="B72" s="5" t="s">
        <v>9</v>
      </c>
      <c r="C72" s="6">
        <f t="shared" si="2"/>
        <v>823</v>
      </c>
      <c r="D72" s="6">
        <v>626</v>
      </c>
      <c r="E72" s="6">
        <v>5583</v>
      </c>
      <c r="F72" s="9">
        <v>0.11212609708042272</v>
      </c>
    </row>
    <row r="73" spans="1:6" ht="13.5" hidden="1" thickBot="1" x14ac:dyDescent="0.25">
      <c r="A73" s="2" t="s">
        <v>37</v>
      </c>
      <c r="B73" s="5" t="s">
        <v>9</v>
      </c>
      <c r="C73" s="6">
        <f t="shared" si="2"/>
        <v>823</v>
      </c>
      <c r="D73" s="6">
        <v>550</v>
      </c>
      <c r="E73" s="6">
        <v>5583</v>
      </c>
      <c r="F73" s="9">
        <v>9.8513344080243592E-2</v>
      </c>
    </row>
    <row r="74" spans="1:6" ht="13.5" hidden="1" thickBot="1" x14ac:dyDescent="0.25">
      <c r="A74" s="2" t="s">
        <v>38</v>
      </c>
      <c r="B74" s="5" t="s">
        <v>9</v>
      </c>
      <c r="C74" s="6">
        <f t="shared" si="2"/>
        <v>823</v>
      </c>
      <c r="D74" s="6">
        <v>678</v>
      </c>
      <c r="E74" s="6">
        <v>5583</v>
      </c>
      <c r="F74" s="9">
        <v>0.12144008597528211</v>
      </c>
    </row>
    <row r="75" spans="1:6" ht="13.5" hidden="1" thickBot="1" x14ac:dyDescent="0.25">
      <c r="A75" s="2" t="s">
        <v>39</v>
      </c>
      <c r="B75" s="5" t="s">
        <v>9</v>
      </c>
      <c r="C75" s="6">
        <f t="shared" si="2"/>
        <v>823</v>
      </c>
      <c r="D75" s="6">
        <v>526</v>
      </c>
      <c r="E75" s="6">
        <v>5583</v>
      </c>
      <c r="F75" s="9">
        <v>9.421457997492387E-2</v>
      </c>
    </row>
    <row r="76" spans="1:6" ht="13.5" hidden="1" thickBot="1" x14ac:dyDescent="0.25">
      <c r="A76" s="2" t="s">
        <v>40</v>
      </c>
      <c r="B76" s="5" t="s">
        <v>9</v>
      </c>
      <c r="C76" s="6">
        <f t="shared" si="2"/>
        <v>823</v>
      </c>
      <c r="D76" s="6">
        <v>415</v>
      </c>
      <c r="E76" s="6">
        <v>5583</v>
      </c>
      <c r="F76" s="9">
        <v>7.4332795987820166E-2</v>
      </c>
    </row>
    <row r="77" spans="1:6" ht="13.5" hidden="1" thickBot="1" x14ac:dyDescent="0.25">
      <c r="A77" s="2" t="s">
        <v>41</v>
      </c>
      <c r="B77" s="5" t="s">
        <v>9</v>
      </c>
      <c r="C77" s="6">
        <f t="shared" si="2"/>
        <v>823</v>
      </c>
      <c r="D77" s="6">
        <v>423</v>
      </c>
      <c r="E77" s="6">
        <v>5583</v>
      </c>
      <c r="F77" s="9">
        <v>7.5765717356260073E-2</v>
      </c>
    </row>
    <row r="78" spans="1:6" ht="13.5" hidden="1" thickBot="1" x14ac:dyDescent="0.25">
      <c r="A78" s="2" t="s">
        <v>42</v>
      </c>
      <c r="B78" s="5" t="s">
        <v>9</v>
      </c>
      <c r="C78" s="6">
        <f t="shared" si="2"/>
        <v>823</v>
      </c>
      <c r="D78" s="6">
        <v>533</v>
      </c>
      <c r="E78" s="6">
        <v>5583</v>
      </c>
      <c r="F78" s="9">
        <v>9.5468386172308795E-2</v>
      </c>
    </row>
    <row r="79" spans="1:6" ht="13.5" hidden="1" thickBot="1" x14ac:dyDescent="0.25">
      <c r="A79" s="2" t="s">
        <v>43</v>
      </c>
      <c r="B79" s="5" t="s">
        <v>9</v>
      </c>
      <c r="C79" s="6">
        <f t="shared" si="2"/>
        <v>823</v>
      </c>
      <c r="D79" s="6">
        <v>527</v>
      </c>
      <c r="E79" s="6">
        <v>5583</v>
      </c>
      <c r="F79" s="9">
        <v>9.4393695145978868E-2</v>
      </c>
    </row>
    <row r="80" spans="1:6" ht="13.5" hidden="1" thickBot="1" x14ac:dyDescent="0.25">
      <c r="A80" s="2" t="s">
        <v>44</v>
      </c>
      <c r="B80" s="5" t="s">
        <v>9</v>
      </c>
      <c r="C80" s="6">
        <f t="shared" si="2"/>
        <v>823</v>
      </c>
      <c r="D80" s="6">
        <v>524</v>
      </c>
      <c r="E80" s="6">
        <v>5583</v>
      </c>
      <c r="F80" s="9">
        <v>9.3856349632813904E-2</v>
      </c>
    </row>
    <row r="81" spans="1:17" ht="13.5" hidden="1" thickBot="1" x14ac:dyDescent="0.25">
      <c r="A81" s="2" t="s">
        <v>45</v>
      </c>
      <c r="B81" s="5" t="s">
        <v>9</v>
      </c>
      <c r="C81" s="6">
        <f t="shared" si="2"/>
        <v>823</v>
      </c>
      <c r="D81" s="6">
        <v>614</v>
      </c>
      <c r="E81" s="6">
        <v>5583</v>
      </c>
      <c r="F81" s="9">
        <v>0.10997671502776285</v>
      </c>
    </row>
    <row r="82" spans="1:17" ht="13.5" hidden="1" thickBot="1" x14ac:dyDescent="0.25">
      <c r="A82" s="2" t="s">
        <v>46</v>
      </c>
      <c r="B82" s="5" t="s">
        <v>9</v>
      </c>
      <c r="C82" s="6">
        <f t="shared" si="2"/>
        <v>823</v>
      </c>
      <c r="D82" s="6">
        <v>479</v>
      </c>
      <c r="E82" s="6">
        <v>5583</v>
      </c>
      <c r="F82" s="9">
        <v>8.5796166935339424E-2</v>
      </c>
    </row>
    <row r="83" spans="1:17" ht="13.5" thickBot="1" x14ac:dyDescent="0.25">
      <c r="A83" s="2" t="s">
        <v>59</v>
      </c>
      <c r="B83" s="5"/>
      <c r="C83" s="6">
        <f t="shared" si="2"/>
        <v>823</v>
      </c>
      <c r="D83" s="6">
        <f>SUM(D71:D82)/12</f>
        <v>543.33333333333337</v>
      </c>
      <c r="E83" s="6">
        <f>SUM(E71:E82)/12</f>
        <v>5583</v>
      </c>
      <c r="F83" s="9">
        <f>D83/E83</f>
        <v>9.731924293987701E-2</v>
      </c>
    </row>
    <row r="86" spans="1:17" ht="12.75" x14ac:dyDescent="0.2">
      <c r="D86" t="s">
        <v>115</v>
      </c>
    </row>
    <row r="87" spans="1:17" ht="12.75" x14ac:dyDescent="0.2">
      <c r="D87">
        <f>4966-4745</f>
        <v>221</v>
      </c>
      <c r="E87">
        <f>5301-4973</f>
        <v>328</v>
      </c>
      <c r="F87">
        <f>7411-6520</f>
        <v>891</v>
      </c>
    </row>
    <row r="88" spans="1:17" ht="12.75" x14ac:dyDescent="0.2">
      <c r="Q88" s="10">
        <f>231/823</f>
        <v>0.28068043742405835</v>
      </c>
    </row>
  </sheetData>
  <autoFilter ref="A1:F40">
    <filterColumn colId="0">
      <filters>
        <filter val="2013"/>
        <filter val="2014"/>
        <filter val="2015"/>
      </filters>
    </filterColumn>
  </autoFilter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D65"/>
  <sheetViews>
    <sheetView showGridLines="0" zoomScale="115" zoomScaleNormal="115" workbookViewId="0">
      <selection activeCell="E94" sqref="E94"/>
    </sheetView>
  </sheetViews>
  <sheetFormatPr defaultRowHeight="12.5" x14ac:dyDescent="0.25"/>
  <cols>
    <col min="1" max="1" width="30.36328125" bestFit="1" customWidth="1"/>
    <col min="2" max="2" width="11.6328125" hidden="1" customWidth="1"/>
    <col min="3" max="3" width="15.453125" hidden="1" customWidth="1"/>
    <col min="4" max="4" width="9.6328125" bestFit="1" customWidth="1"/>
  </cols>
  <sheetData>
    <row r="1" spans="1:4" ht="12.75" x14ac:dyDescent="0.2">
      <c r="A1" s="1" t="s">
        <v>0</v>
      </c>
      <c r="B1" t="s">
        <v>88</v>
      </c>
    </row>
    <row r="2" spans="1:4" ht="15.75" thickBot="1" x14ac:dyDescent="0.35">
      <c r="A2" s="17"/>
    </row>
    <row r="3" spans="1:4" ht="28.25" customHeight="1" thickBot="1" x14ac:dyDescent="0.25">
      <c r="A3" s="2" t="s">
        <v>72</v>
      </c>
      <c r="B3" s="2" t="s">
        <v>2</v>
      </c>
      <c r="C3" s="2" t="s">
        <v>90</v>
      </c>
      <c r="D3" s="2" t="s">
        <v>89</v>
      </c>
    </row>
    <row r="4" spans="1:4" ht="13.5" hidden="1" thickBot="1" x14ac:dyDescent="0.25">
      <c r="A4" s="18" t="s">
        <v>73</v>
      </c>
      <c r="B4" s="2" t="s">
        <v>15</v>
      </c>
      <c r="C4" s="3">
        <v>1</v>
      </c>
      <c r="D4" s="3">
        <v>42</v>
      </c>
    </row>
    <row r="5" spans="1:4" ht="13.5" hidden="1" thickBot="1" x14ac:dyDescent="0.25">
      <c r="A5" s="18" t="s">
        <v>73</v>
      </c>
      <c r="B5" s="2" t="s">
        <v>5</v>
      </c>
      <c r="C5" s="4">
        <v>9</v>
      </c>
      <c r="D5" s="4">
        <v>517</v>
      </c>
    </row>
    <row r="6" spans="1:4" ht="13.5" hidden="1" thickBot="1" x14ac:dyDescent="0.25">
      <c r="A6" s="18" t="s">
        <v>73</v>
      </c>
      <c r="B6" s="2" t="s">
        <v>6</v>
      </c>
      <c r="C6" s="3">
        <v>49</v>
      </c>
      <c r="D6" s="3">
        <v>1089</v>
      </c>
    </row>
    <row r="7" spans="1:4" ht="13.5" hidden="1" thickBot="1" x14ac:dyDescent="0.25">
      <c r="A7" s="18" t="s">
        <v>73</v>
      </c>
      <c r="B7" s="2" t="s">
        <v>7</v>
      </c>
      <c r="C7" s="4">
        <v>217</v>
      </c>
      <c r="D7" s="4">
        <v>6630</v>
      </c>
    </row>
    <row r="8" spans="1:4" ht="13.5" hidden="1" thickBot="1" x14ac:dyDescent="0.25">
      <c r="A8" s="18" t="s">
        <v>73</v>
      </c>
      <c r="B8" s="2" t="s">
        <v>8</v>
      </c>
      <c r="C8" s="3">
        <v>469</v>
      </c>
      <c r="D8" s="3">
        <v>11089</v>
      </c>
    </row>
    <row r="9" spans="1:4" ht="13.5" thickBot="1" x14ac:dyDescent="0.25">
      <c r="A9" s="18" t="s">
        <v>73</v>
      </c>
      <c r="B9" s="5" t="s">
        <v>9</v>
      </c>
      <c r="C9" s="6">
        <v>745</v>
      </c>
      <c r="D9" s="6">
        <v>19367</v>
      </c>
    </row>
    <row r="10" spans="1:4" ht="13.5" hidden="1" thickBot="1" x14ac:dyDescent="0.25">
      <c r="A10" s="19" t="s">
        <v>74</v>
      </c>
      <c r="B10" s="2" t="s">
        <v>5</v>
      </c>
      <c r="C10" s="3">
        <v>1</v>
      </c>
      <c r="D10" s="3">
        <v>45</v>
      </c>
    </row>
    <row r="11" spans="1:4" ht="13.5" hidden="1" thickBot="1" x14ac:dyDescent="0.25">
      <c r="A11" s="19" t="s">
        <v>74</v>
      </c>
      <c r="B11" s="2" t="s">
        <v>6</v>
      </c>
      <c r="C11" s="4">
        <v>3</v>
      </c>
      <c r="D11" s="4">
        <v>162</v>
      </c>
    </row>
    <row r="12" spans="1:4" ht="13.5" hidden="1" thickBot="1" x14ac:dyDescent="0.25">
      <c r="A12" s="19" t="s">
        <v>74</v>
      </c>
      <c r="B12" s="2" t="s">
        <v>7</v>
      </c>
      <c r="C12" s="3">
        <v>21</v>
      </c>
      <c r="D12" s="3">
        <v>1459</v>
      </c>
    </row>
    <row r="13" spans="1:4" ht="13.5" hidden="1" thickBot="1" x14ac:dyDescent="0.25">
      <c r="A13" s="19" t="s">
        <v>74</v>
      </c>
      <c r="B13" s="2" t="s">
        <v>8</v>
      </c>
      <c r="C13" s="4">
        <v>44</v>
      </c>
      <c r="D13" s="4">
        <v>2062</v>
      </c>
    </row>
    <row r="14" spans="1:4" ht="13.5" thickBot="1" x14ac:dyDescent="0.25">
      <c r="A14" s="19" t="s">
        <v>74</v>
      </c>
      <c r="B14" s="5" t="s">
        <v>9</v>
      </c>
      <c r="C14" s="6">
        <v>69</v>
      </c>
      <c r="D14" s="6">
        <v>3728</v>
      </c>
    </row>
    <row r="15" spans="1:4" ht="13.5" hidden="1" thickBot="1" x14ac:dyDescent="0.25">
      <c r="A15" s="19" t="s">
        <v>75</v>
      </c>
      <c r="B15" s="2" t="s">
        <v>5</v>
      </c>
      <c r="C15" s="4">
        <v>1</v>
      </c>
      <c r="D15" s="4">
        <v>32</v>
      </c>
    </row>
    <row r="16" spans="1:4" ht="13.5" hidden="1" thickBot="1" x14ac:dyDescent="0.25">
      <c r="A16" s="19" t="s">
        <v>75</v>
      </c>
      <c r="B16" s="2" t="s">
        <v>7</v>
      </c>
      <c r="C16" s="3">
        <v>11</v>
      </c>
      <c r="D16" s="3">
        <v>223</v>
      </c>
    </row>
    <row r="17" spans="1:4" ht="13.5" hidden="1" thickBot="1" x14ac:dyDescent="0.25">
      <c r="A17" s="19" t="s">
        <v>75</v>
      </c>
      <c r="B17" s="2" t="s">
        <v>8</v>
      </c>
      <c r="C17" s="4">
        <v>19</v>
      </c>
      <c r="D17" s="4">
        <v>179</v>
      </c>
    </row>
    <row r="18" spans="1:4" ht="13.5" thickBot="1" x14ac:dyDescent="0.25">
      <c r="A18" s="19" t="s">
        <v>75</v>
      </c>
      <c r="B18" s="5" t="s">
        <v>9</v>
      </c>
      <c r="C18" s="6">
        <v>31</v>
      </c>
      <c r="D18" s="6">
        <v>434</v>
      </c>
    </row>
    <row r="19" spans="1:4" ht="13.5" hidden="1" thickBot="1" x14ac:dyDescent="0.25">
      <c r="A19" s="19" t="s">
        <v>76</v>
      </c>
      <c r="B19" s="2" t="s">
        <v>5</v>
      </c>
      <c r="C19" s="4">
        <v>1</v>
      </c>
      <c r="D19" s="4">
        <v>76</v>
      </c>
    </row>
    <row r="20" spans="1:4" ht="13.5" hidden="1" thickBot="1" x14ac:dyDescent="0.25">
      <c r="A20" s="19" t="s">
        <v>76</v>
      </c>
      <c r="B20" s="2" t="s">
        <v>6</v>
      </c>
      <c r="C20" s="3">
        <v>8</v>
      </c>
      <c r="D20" s="3">
        <v>122</v>
      </c>
    </row>
    <row r="21" spans="1:4" ht="13.5" hidden="1" thickBot="1" x14ac:dyDescent="0.25">
      <c r="A21" s="19" t="s">
        <v>76</v>
      </c>
      <c r="B21" s="2" t="s">
        <v>7</v>
      </c>
      <c r="C21" s="4">
        <v>33</v>
      </c>
      <c r="D21" s="4">
        <v>641</v>
      </c>
    </row>
    <row r="22" spans="1:4" ht="13.5" hidden="1" thickBot="1" x14ac:dyDescent="0.25">
      <c r="A22" s="19" t="s">
        <v>76</v>
      </c>
      <c r="B22" s="2" t="s">
        <v>8</v>
      </c>
      <c r="C22" s="3">
        <v>66</v>
      </c>
      <c r="D22" s="3">
        <v>2136</v>
      </c>
    </row>
    <row r="23" spans="1:4" ht="13.5" thickBot="1" x14ac:dyDescent="0.25">
      <c r="A23" s="19" t="s">
        <v>76</v>
      </c>
      <c r="B23" s="5" t="s">
        <v>9</v>
      </c>
      <c r="C23" s="6">
        <v>108</v>
      </c>
      <c r="D23" s="6">
        <v>2975</v>
      </c>
    </row>
    <row r="24" spans="1:4" ht="13.5" hidden="1" thickBot="1" x14ac:dyDescent="0.25">
      <c r="A24" s="19" t="s">
        <v>77</v>
      </c>
      <c r="B24" s="2" t="s">
        <v>5</v>
      </c>
      <c r="C24" s="3">
        <v>1</v>
      </c>
      <c r="D24" s="3">
        <v>66</v>
      </c>
    </row>
    <row r="25" spans="1:4" ht="13.5" hidden="1" thickBot="1" x14ac:dyDescent="0.25">
      <c r="A25" s="19" t="s">
        <v>77</v>
      </c>
      <c r="B25" s="2" t="s">
        <v>6</v>
      </c>
      <c r="C25" s="4">
        <v>6</v>
      </c>
      <c r="D25" s="4">
        <v>176</v>
      </c>
    </row>
    <row r="26" spans="1:4" ht="13.5" hidden="1" thickBot="1" x14ac:dyDescent="0.25">
      <c r="A26" s="19" t="s">
        <v>77</v>
      </c>
      <c r="B26" s="2" t="s">
        <v>7</v>
      </c>
      <c r="C26" s="3">
        <v>20</v>
      </c>
      <c r="D26" s="3">
        <v>415</v>
      </c>
    </row>
    <row r="27" spans="1:4" ht="13.5" hidden="1" thickBot="1" x14ac:dyDescent="0.25">
      <c r="A27" s="19" t="s">
        <v>77</v>
      </c>
      <c r="B27" s="2" t="s">
        <v>8</v>
      </c>
      <c r="C27" s="4">
        <v>38</v>
      </c>
      <c r="D27" s="4">
        <v>541</v>
      </c>
    </row>
    <row r="28" spans="1:4" ht="13.5" thickBot="1" x14ac:dyDescent="0.25">
      <c r="A28" s="19" t="s">
        <v>77</v>
      </c>
      <c r="B28" s="5" t="s">
        <v>9</v>
      </c>
      <c r="C28" s="6">
        <v>65</v>
      </c>
      <c r="D28" s="6">
        <v>1198</v>
      </c>
    </row>
    <row r="29" spans="1:4" ht="13.5" hidden="1" thickBot="1" x14ac:dyDescent="0.25">
      <c r="A29" s="19" t="s">
        <v>78</v>
      </c>
      <c r="B29" s="2" t="s">
        <v>5</v>
      </c>
      <c r="C29" s="4">
        <v>1</v>
      </c>
      <c r="D29" s="4">
        <v>55</v>
      </c>
    </row>
    <row r="30" spans="1:4" ht="13.5" hidden="1" thickBot="1" x14ac:dyDescent="0.25">
      <c r="A30" s="19" t="s">
        <v>78</v>
      </c>
      <c r="B30" s="2" t="s">
        <v>6</v>
      </c>
      <c r="C30" s="3">
        <v>4</v>
      </c>
      <c r="D30" s="3">
        <v>90</v>
      </c>
    </row>
    <row r="31" spans="1:4" ht="13.5" hidden="1" thickBot="1" x14ac:dyDescent="0.25">
      <c r="A31" s="19" t="s">
        <v>78</v>
      </c>
      <c r="B31" s="2" t="s">
        <v>7</v>
      </c>
      <c r="C31" s="4">
        <v>25</v>
      </c>
      <c r="D31" s="4">
        <v>1008</v>
      </c>
    </row>
    <row r="32" spans="1:4" ht="13.5" hidden="1" thickBot="1" x14ac:dyDescent="0.25">
      <c r="A32" s="19" t="s">
        <v>78</v>
      </c>
      <c r="B32" s="2" t="s">
        <v>8</v>
      </c>
      <c r="C32" s="3">
        <v>88</v>
      </c>
      <c r="D32" s="3">
        <v>1713</v>
      </c>
    </row>
    <row r="33" spans="1:4" ht="13.5" thickBot="1" x14ac:dyDescent="0.25">
      <c r="A33" s="19" t="s">
        <v>78</v>
      </c>
      <c r="B33" s="5" t="s">
        <v>9</v>
      </c>
      <c r="C33" s="6">
        <v>118</v>
      </c>
      <c r="D33" s="6">
        <v>2866</v>
      </c>
    </row>
    <row r="34" spans="1:4" ht="23.25" hidden="1" thickBot="1" x14ac:dyDescent="0.25">
      <c r="A34" s="19" t="s">
        <v>79</v>
      </c>
      <c r="B34" s="2" t="s">
        <v>5</v>
      </c>
      <c r="C34" s="3">
        <v>1</v>
      </c>
      <c r="D34" s="3">
        <v>57</v>
      </c>
    </row>
    <row r="35" spans="1:4" ht="23.25" hidden="1" thickBot="1" x14ac:dyDescent="0.25">
      <c r="A35" s="19" t="s">
        <v>79</v>
      </c>
      <c r="B35" s="2" t="s">
        <v>6</v>
      </c>
      <c r="C35" s="4">
        <v>3</v>
      </c>
      <c r="D35" s="4">
        <v>34</v>
      </c>
    </row>
    <row r="36" spans="1:4" ht="23.25" hidden="1" thickBot="1" x14ac:dyDescent="0.25">
      <c r="A36" s="19" t="s">
        <v>79</v>
      </c>
      <c r="B36" s="2" t="s">
        <v>7</v>
      </c>
      <c r="C36" s="3">
        <v>19</v>
      </c>
      <c r="D36" s="3">
        <v>291</v>
      </c>
    </row>
    <row r="37" spans="1:4" ht="23.25" hidden="1" thickBot="1" x14ac:dyDescent="0.25">
      <c r="A37" s="19" t="s">
        <v>79</v>
      </c>
      <c r="B37" s="2" t="s">
        <v>8</v>
      </c>
      <c r="C37" s="4">
        <v>35</v>
      </c>
      <c r="D37" s="4">
        <v>403</v>
      </c>
    </row>
    <row r="38" spans="1:4" ht="23.25" thickBot="1" x14ac:dyDescent="0.25">
      <c r="A38" s="19" t="s">
        <v>79</v>
      </c>
      <c r="B38" s="5" t="s">
        <v>9</v>
      </c>
      <c r="C38" s="6">
        <v>58</v>
      </c>
      <c r="D38" s="6">
        <v>785</v>
      </c>
    </row>
    <row r="39" spans="1:4" ht="13.5" hidden="1" thickBot="1" x14ac:dyDescent="0.25">
      <c r="A39" s="19" t="s">
        <v>80</v>
      </c>
      <c r="B39" s="2" t="s">
        <v>5</v>
      </c>
      <c r="C39" s="4">
        <v>1</v>
      </c>
      <c r="D39" s="4">
        <v>50</v>
      </c>
    </row>
    <row r="40" spans="1:4" ht="13.5" hidden="1" thickBot="1" x14ac:dyDescent="0.25">
      <c r="A40" s="19" t="s">
        <v>80</v>
      </c>
      <c r="B40" s="2" t="s">
        <v>6</v>
      </c>
      <c r="C40" s="3">
        <v>4</v>
      </c>
      <c r="D40" s="3">
        <v>117</v>
      </c>
    </row>
    <row r="41" spans="1:4" ht="13.5" hidden="1" thickBot="1" x14ac:dyDescent="0.25">
      <c r="A41" s="19" t="s">
        <v>80</v>
      </c>
      <c r="B41" s="2" t="s">
        <v>7</v>
      </c>
      <c r="C41" s="4">
        <v>11</v>
      </c>
      <c r="D41" s="4">
        <v>378</v>
      </c>
    </row>
    <row r="42" spans="1:4" ht="13.5" hidden="1" thickBot="1" x14ac:dyDescent="0.25">
      <c r="A42" s="19" t="s">
        <v>80</v>
      </c>
      <c r="B42" s="2" t="s">
        <v>8</v>
      </c>
      <c r="C42" s="3">
        <v>51</v>
      </c>
      <c r="D42" s="3">
        <v>901</v>
      </c>
    </row>
    <row r="43" spans="1:4" ht="13.5" thickBot="1" x14ac:dyDescent="0.25">
      <c r="A43" s="19" t="s">
        <v>80</v>
      </c>
      <c r="B43" s="5" t="s">
        <v>9</v>
      </c>
      <c r="C43" s="6">
        <v>67</v>
      </c>
      <c r="D43" s="6">
        <v>1446</v>
      </c>
    </row>
    <row r="44" spans="1:4" ht="23.25" hidden="1" thickBot="1" x14ac:dyDescent="0.25">
      <c r="A44" s="19" t="s">
        <v>81</v>
      </c>
      <c r="B44" s="2" t="s">
        <v>6</v>
      </c>
      <c r="C44" s="3">
        <v>4</v>
      </c>
      <c r="D44" s="3">
        <v>45</v>
      </c>
    </row>
    <row r="45" spans="1:4" ht="23.25" hidden="1" thickBot="1" x14ac:dyDescent="0.25">
      <c r="A45" s="19" t="s">
        <v>81</v>
      </c>
      <c r="B45" s="2" t="s">
        <v>7</v>
      </c>
      <c r="C45" s="4">
        <v>6</v>
      </c>
      <c r="D45" s="4">
        <v>63</v>
      </c>
    </row>
    <row r="46" spans="1:4" ht="23.25" hidden="1" thickBot="1" x14ac:dyDescent="0.25">
      <c r="A46" s="19" t="s">
        <v>81</v>
      </c>
      <c r="B46" s="2" t="s">
        <v>8</v>
      </c>
      <c r="C46" s="3">
        <v>5</v>
      </c>
      <c r="D46" s="3">
        <v>114</v>
      </c>
    </row>
    <row r="47" spans="1:4" ht="23.25" thickBot="1" x14ac:dyDescent="0.25">
      <c r="A47" s="19" t="s">
        <v>81</v>
      </c>
      <c r="B47" s="5" t="s">
        <v>9</v>
      </c>
      <c r="C47" s="6">
        <v>15</v>
      </c>
      <c r="D47" s="6">
        <v>222</v>
      </c>
    </row>
    <row r="48" spans="1:4" ht="23.25" hidden="1" thickBot="1" x14ac:dyDescent="0.25">
      <c r="A48" s="19" t="s">
        <v>82</v>
      </c>
      <c r="B48" s="2" t="s">
        <v>6</v>
      </c>
      <c r="C48" s="3">
        <v>3</v>
      </c>
      <c r="D48" s="3">
        <v>48</v>
      </c>
    </row>
    <row r="49" spans="1:4" ht="23.25" hidden="1" thickBot="1" x14ac:dyDescent="0.25">
      <c r="A49" s="19" t="s">
        <v>82</v>
      </c>
      <c r="B49" s="2" t="s">
        <v>7</v>
      </c>
      <c r="C49" s="4">
        <v>6</v>
      </c>
      <c r="D49" s="4">
        <v>184</v>
      </c>
    </row>
    <row r="50" spans="1:4" ht="23.25" hidden="1" thickBot="1" x14ac:dyDescent="0.25">
      <c r="A50" s="19" t="s">
        <v>82</v>
      </c>
      <c r="B50" s="2" t="s">
        <v>8</v>
      </c>
      <c r="C50" s="3">
        <v>8</v>
      </c>
      <c r="D50" s="3">
        <v>162</v>
      </c>
    </row>
    <row r="51" spans="1:4" ht="23.25" thickBot="1" x14ac:dyDescent="0.25">
      <c r="A51" s="19" t="s">
        <v>82</v>
      </c>
      <c r="B51" s="5" t="s">
        <v>9</v>
      </c>
      <c r="C51" s="6">
        <v>17</v>
      </c>
      <c r="D51" s="6">
        <v>394</v>
      </c>
    </row>
    <row r="52" spans="1:4" ht="13.5" hidden="1" thickBot="1" x14ac:dyDescent="0.25">
      <c r="A52" s="19" t="s">
        <v>83</v>
      </c>
      <c r="B52" s="2" t="s">
        <v>15</v>
      </c>
      <c r="C52" s="3">
        <v>1</v>
      </c>
      <c r="D52" s="3">
        <v>42</v>
      </c>
    </row>
    <row r="53" spans="1:4" ht="13.5" hidden="1" thickBot="1" x14ac:dyDescent="0.25">
      <c r="A53" s="19" t="s">
        <v>83</v>
      </c>
      <c r="B53" s="2" t="s">
        <v>6</v>
      </c>
      <c r="C53" s="4">
        <v>2</v>
      </c>
      <c r="D53" s="4">
        <v>9</v>
      </c>
    </row>
    <row r="54" spans="1:4" ht="13.5" hidden="1" thickBot="1" x14ac:dyDescent="0.25">
      <c r="A54" s="19" t="s">
        <v>83</v>
      </c>
      <c r="B54" s="2" t="s">
        <v>7</v>
      </c>
      <c r="C54" s="3">
        <v>10</v>
      </c>
      <c r="D54" s="3">
        <v>222</v>
      </c>
    </row>
    <row r="55" spans="1:4" ht="13.5" hidden="1" thickBot="1" x14ac:dyDescent="0.25">
      <c r="A55" s="19" t="s">
        <v>83</v>
      </c>
      <c r="B55" s="2" t="s">
        <v>8</v>
      </c>
      <c r="C55" s="4">
        <v>2</v>
      </c>
      <c r="D55" s="4">
        <v>51</v>
      </c>
    </row>
    <row r="56" spans="1:4" ht="13.5" thickBot="1" x14ac:dyDescent="0.25">
      <c r="A56" s="19" t="s">
        <v>83</v>
      </c>
      <c r="B56" s="5" t="s">
        <v>9</v>
      </c>
      <c r="C56" s="6">
        <v>15</v>
      </c>
      <c r="D56" s="6">
        <v>324</v>
      </c>
    </row>
    <row r="57" spans="1:4" ht="13.5" hidden="1" thickBot="1" x14ac:dyDescent="0.25">
      <c r="A57" s="19" t="s">
        <v>84</v>
      </c>
      <c r="B57" s="2" t="s">
        <v>5</v>
      </c>
      <c r="C57" s="4">
        <v>1</v>
      </c>
      <c r="D57" s="4">
        <v>92</v>
      </c>
    </row>
    <row r="58" spans="1:4" ht="13.5" hidden="1" thickBot="1" x14ac:dyDescent="0.25">
      <c r="A58" s="19" t="s">
        <v>84</v>
      </c>
      <c r="B58" s="2" t="s">
        <v>6</v>
      </c>
      <c r="C58" s="3">
        <v>12</v>
      </c>
      <c r="D58" s="3">
        <v>286</v>
      </c>
    </row>
    <row r="59" spans="1:4" ht="13.5" hidden="1" thickBot="1" x14ac:dyDescent="0.25">
      <c r="A59" s="19" t="s">
        <v>84</v>
      </c>
      <c r="B59" s="2" t="s">
        <v>7</v>
      </c>
      <c r="C59" s="4">
        <v>49</v>
      </c>
      <c r="D59" s="4">
        <v>1682</v>
      </c>
    </row>
    <row r="60" spans="1:4" ht="13.5" hidden="1" thickBot="1" x14ac:dyDescent="0.25">
      <c r="A60" s="19" t="s">
        <v>84</v>
      </c>
      <c r="B60" s="2" t="s">
        <v>8</v>
      </c>
      <c r="C60" s="3">
        <v>95</v>
      </c>
      <c r="D60" s="3">
        <v>2592</v>
      </c>
    </row>
    <row r="61" spans="1:4" ht="13.5" thickBot="1" x14ac:dyDescent="0.25">
      <c r="A61" s="19" t="s">
        <v>84</v>
      </c>
      <c r="B61" s="5" t="s">
        <v>9</v>
      </c>
      <c r="C61" s="6">
        <v>157</v>
      </c>
      <c r="D61" s="6">
        <v>4652</v>
      </c>
    </row>
    <row r="62" spans="1:4" ht="13.5" hidden="1" thickBot="1" x14ac:dyDescent="0.25">
      <c r="A62" s="19" t="s">
        <v>85</v>
      </c>
      <c r="B62" s="2" t="s">
        <v>5</v>
      </c>
      <c r="C62" s="3">
        <v>1</v>
      </c>
      <c r="D62" s="3">
        <v>44</v>
      </c>
    </row>
    <row r="63" spans="1:4" ht="13.5" hidden="1" thickBot="1" x14ac:dyDescent="0.25">
      <c r="A63" s="19" t="s">
        <v>85</v>
      </c>
      <c r="B63" s="2" t="s">
        <v>7</v>
      </c>
      <c r="C63" s="4">
        <v>6</v>
      </c>
      <c r="D63" s="4">
        <v>64</v>
      </c>
    </row>
    <row r="64" spans="1:4" ht="13.5" hidden="1" thickBot="1" x14ac:dyDescent="0.25">
      <c r="A64" s="19" t="s">
        <v>85</v>
      </c>
      <c r="B64" s="2" t="s">
        <v>8</v>
      </c>
      <c r="C64" s="3">
        <v>18</v>
      </c>
      <c r="D64" s="3">
        <v>235</v>
      </c>
    </row>
    <row r="65" spans="1:4" ht="13.5" thickBot="1" x14ac:dyDescent="0.25">
      <c r="A65" s="19" t="s">
        <v>85</v>
      </c>
      <c r="B65" s="5" t="s">
        <v>9</v>
      </c>
      <c r="C65" s="6">
        <v>25</v>
      </c>
      <c r="D65" s="6">
        <v>343</v>
      </c>
    </row>
  </sheetData>
  <autoFilter ref="A3:D65">
    <filterColumn colId="1">
      <filters>
        <filter val="Result"/>
      </filters>
    </filterColumn>
  </autoFilter>
  <pageMargins left="0.75" right="0.75" top="1" bottom="1" header="0.5" footer="0.5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I248"/>
  <sheetViews>
    <sheetView showGridLines="0" workbookViewId="0">
      <selection activeCell="E94" sqref="E94"/>
    </sheetView>
  </sheetViews>
  <sheetFormatPr defaultRowHeight="12.5" x14ac:dyDescent="0.25"/>
  <cols>
    <col min="1" max="1" width="20.6328125" bestFit="1" customWidth="1"/>
    <col min="2" max="2" width="11.6328125" bestFit="1" customWidth="1"/>
    <col min="3" max="3" width="19.90625" customWidth="1"/>
    <col min="4" max="4" width="21.36328125" bestFit="1" customWidth="1"/>
    <col min="5" max="5" width="13.36328125" customWidth="1"/>
  </cols>
  <sheetData>
    <row r="1" spans="1:9" ht="23.25" thickBot="1" x14ac:dyDescent="0.25">
      <c r="A1" s="2" t="s">
        <v>1</v>
      </c>
      <c r="B1" s="2" t="s">
        <v>2</v>
      </c>
      <c r="C1" s="2" t="s">
        <v>95</v>
      </c>
      <c r="D1" s="2" t="s">
        <v>90</v>
      </c>
      <c r="E1" s="2" t="s">
        <v>93</v>
      </c>
      <c r="F1" s="2" t="s">
        <v>52</v>
      </c>
    </row>
    <row r="2" spans="1:9" ht="13.5" hidden="1" thickBot="1" x14ac:dyDescent="0.25">
      <c r="A2" s="2" t="s">
        <v>4</v>
      </c>
      <c r="B2" s="2" t="s">
        <v>15</v>
      </c>
      <c r="C2" s="3">
        <v>1</v>
      </c>
      <c r="D2" s="4">
        <v>1</v>
      </c>
      <c r="E2" s="3">
        <f>C2*0</f>
        <v>0</v>
      </c>
      <c r="F2" s="8">
        <f>IF(E2&lt;&gt;0,IFERROR(D2/E2,0),1)</f>
        <v>1</v>
      </c>
    </row>
    <row r="3" spans="1:9" ht="13.5" hidden="1" thickBot="1" x14ac:dyDescent="0.25">
      <c r="A3" s="2" t="s">
        <v>4</v>
      </c>
      <c r="B3" s="2" t="s">
        <v>5</v>
      </c>
      <c r="C3" s="3">
        <v>9</v>
      </c>
      <c r="D3" s="3">
        <v>1</v>
      </c>
      <c r="E3" s="3">
        <f>C3*0</f>
        <v>0</v>
      </c>
      <c r="F3" s="8">
        <f t="shared" ref="F3:F66" si="0">IF(E3&lt;&gt;0,IFERROR(D3/E3,0),1)</f>
        <v>1</v>
      </c>
    </row>
    <row r="4" spans="1:9" ht="13.5" hidden="1" thickBot="1" x14ac:dyDescent="0.25">
      <c r="A4" s="2" t="s">
        <v>4</v>
      </c>
      <c r="B4" s="2" t="s">
        <v>6</v>
      </c>
      <c r="C4" s="4">
        <v>54</v>
      </c>
      <c r="D4" s="4">
        <v>2</v>
      </c>
      <c r="E4" s="4">
        <f>C4*4</f>
        <v>216</v>
      </c>
      <c r="F4" s="8">
        <f t="shared" si="0"/>
        <v>9.2592592592592587E-3</v>
      </c>
    </row>
    <row r="5" spans="1:9" ht="13.5" hidden="1" thickBot="1" x14ac:dyDescent="0.25">
      <c r="A5" s="2" t="s">
        <v>4</v>
      </c>
      <c r="B5" s="2" t="s">
        <v>7</v>
      </c>
      <c r="C5" s="3">
        <v>235</v>
      </c>
      <c r="D5" s="3">
        <v>39</v>
      </c>
      <c r="E5" s="3">
        <f>C5*5</f>
        <v>1175</v>
      </c>
      <c r="F5" s="8">
        <f>IF(E5&lt;&gt;0,IFERROR(D5/E5,0),1)</f>
        <v>3.3191489361702124E-2</v>
      </c>
      <c r="I5" s="10"/>
    </row>
    <row r="6" spans="1:9" ht="13.5" hidden="1" thickBot="1" x14ac:dyDescent="0.25">
      <c r="A6" s="2" t="s">
        <v>4</v>
      </c>
      <c r="B6" s="2" t="s">
        <v>8</v>
      </c>
      <c r="C6" s="4">
        <v>524</v>
      </c>
      <c r="D6" s="4">
        <v>50</v>
      </c>
      <c r="E6" s="4">
        <f>C6*8</f>
        <v>4192</v>
      </c>
      <c r="F6" s="8">
        <f t="shared" si="0"/>
        <v>1.1927480916030535E-2</v>
      </c>
    </row>
    <row r="7" spans="1:9" ht="13.5" hidden="1" thickBot="1" x14ac:dyDescent="0.25">
      <c r="A7" s="2" t="s">
        <v>4</v>
      </c>
      <c r="B7" s="5" t="s">
        <v>9</v>
      </c>
      <c r="C7" s="6">
        <f>SUM(C2:C6)</f>
        <v>823</v>
      </c>
      <c r="D7" s="6">
        <v>92</v>
      </c>
      <c r="E7" s="6">
        <f>SUM(E2:E6)</f>
        <v>5583</v>
      </c>
      <c r="F7" s="9">
        <f>IF(E7&lt;&gt;0,IFERROR(D7/E7,0),1)</f>
        <v>1.647859573705893E-2</v>
      </c>
    </row>
    <row r="8" spans="1:9" ht="13.5" thickBot="1" x14ac:dyDescent="0.25">
      <c r="A8" s="2" t="s">
        <v>10</v>
      </c>
      <c r="B8" s="2" t="s">
        <v>15</v>
      </c>
      <c r="C8" s="3">
        <v>1</v>
      </c>
      <c r="D8" s="4">
        <v>0</v>
      </c>
      <c r="E8" s="3">
        <f>C8*0</f>
        <v>0</v>
      </c>
      <c r="F8" s="8">
        <f t="shared" si="0"/>
        <v>1</v>
      </c>
    </row>
    <row r="9" spans="1:9" ht="13.5" thickBot="1" x14ac:dyDescent="0.25">
      <c r="A9" s="2" t="s">
        <v>10</v>
      </c>
      <c r="B9" s="2" t="s">
        <v>5</v>
      </c>
      <c r="C9" s="3">
        <v>9</v>
      </c>
      <c r="D9" s="4">
        <v>4</v>
      </c>
      <c r="E9" s="3">
        <f>C9*0</f>
        <v>0</v>
      </c>
      <c r="F9" s="8">
        <f t="shared" si="0"/>
        <v>1</v>
      </c>
    </row>
    <row r="10" spans="1:9" ht="13.5" thickBot="1" x14ac:dyDescent="0.25">
      <c r="A10" s="2" t="s">
        <v>10</v>
      </c>
      <c r="B10" s="2" t="s">
        <v>6</v>
      </c>
      <c r="C10" s="4">
        <v>54</v>
      </c>
      <c r="D10" s="3">
        <v>9</v>
      </c>
      <c r="E10" s="4">
        <f>C10*4</f>
        <v>216</v>
      </c>
      <c r="F10" s="8">
        <f>IF(E10&lt;&gt;0,IFERROR(D10/E10,0),1)</f>
        <v>4.1666666666666664E-2</v>
      </c>
    </row>
    <row r="11" spans="1:9" ht="13.5" thickBot="1" x14ac:dyDescent="0.25">
      <c r="A11" s="2" t="s">
        <v>10</v>
      </c>
      <c r="B11" s="2" t="s">
        <v>7</v>
      </c>
      <c r="C11" s="3">
        <v>235</v>
      </c>
      <c r="D11" s="4">
        <v>60</v>
      </c>
      <c r="E11" s="3">
        <f>C11*5</f>
        <v>1175</v>
      </c>
      <c r="F11" s="8">
        <f t="shared" si="0"/>
        <v>5.106382978723404E-2</v>
      </c>
    </row>
    <row r="12" spans="1:9" ht="13.5" thickBot="1" x14ac:dyDescent="0.25">
      <c r="A12" s="2" t="s">
        <v>10</v>
      </c>
      <c r="B12" s="2" t="s">
        <v>8</v>
      </c>
      <c r="C12" s="4">
        <v>524</v>
      </c>
      <c r="D12" s="3">
        <v>118</v>
      </c>
      <c r="E12" s="4">
        <f>C12*8</f>
        <v>4192</v>
      </c>
      <c r="F12" s="8">
        <f>IF(E12&lt;&gt;0,IFERROR(D12/E12,0),1)</f>
        <v>2.8148854961832059E-2</v>
      </c>
      <c r="H12" s="10"/>
    </row>
    <row r="13" spans="1:9" ht="13.5" thickBot="1" x14ac:dyDescent="0.25">
      <c r="A13" s="2" t="s">
        <v>10</v>
      </c>
      <c r="B13" s="5" t="s">
        <v>9</v>
      </c>
      <c r="C13" s="6">
        <f>SUM(C8:C12)</f>
        <v>823</v>
      </c>
      <c r="D13" s="6">
        <v>191</v>
      </c>
      <c r="E13" s="6">
        <f>SUM(E8:E12)</f>
        <v>5583</v>
      </c>
      <c r="F13" s="9">
        <f t="shared" si="0"/>
        <v>3.4210997671502777E-2</v>
      </c>
    </row>
    <row r="14" spans="1:9" ht="13.5" thickBot="1" x14ac:dyDescent="0.25">
      <c r="A14" s="2" t="s">
        <v>11</v>
      </c>
      <c r="B14" s="2" t="s">
        <v>15</v>
      </c>
      <c r="C14" s="3">
        <v>1</v>
      </c>
      <c r="D14" s="4">
        <v>0</v>
      </c>
      <c r="E14" s="3">
        <f>C14*0</f>
        <v>0</v>
      </c>
      <c r="F14" s="8">
        <f t="shared" si="0"/>
        <v>1</v>
      </c>
    </row>
    <row r="15" spans="1:9" ht="13.5" thickBot="1" x14ac:dyDescent="0.25">
      <c r="A15" s="2" t="s">
        <v>11</v>
      </c>
      <c r="B15" s="2" t="s">
        <v>5</v>
      </c>
      <c r="C15" s="3">
        <v>9</v>
      </c>
      <c r="D15" s="3">
        <v>5</v>
      </c>
      <c r="E15" s="3">
        <f>C15*0</f>
        <v>0</v>
      </c>
      <c r="F15" s="8">
        <f t="shared" si="0"/>
        <v>1</v>
      </c>
    </row>
    <row r="16" spans="1:9" ht="13.5" thickBot="1" x14ac:dyDescent="0.25">
      <c r="A16" s="2" t="s">
        <v>11</v>
      </c>
      <c r="B16" s="2" t="s">
        <v>6</v>
      </c>
      <c r="C16" s="4">
        <v>54</v>
      </c>
      <c r="D16" s="4">
        <v>11</v>
      </c>
      <c r="E16" s="4">
        <f>C16*4</f>
        <v>216</v>
      </c>
      <c r="F16" s="8">
        <f t="shared" si="0"/>
        <v>5.0925925925925923E-2</v>
      </c>
    </row>
    <row r="17" spans="1:6" ht="13.5" thickBot="1" x14ac:dyDescent="0.25">
      <c r="A17" s="2" t="s">
        <v>11</v>
      </c>
      <c r="B17" s="2" t="s">
        <v>7</v>
      </c>
      <c r="C17" s="3">
        <v>235</v>
      </c>
      <c r="D17" s="3">
        <v>70</v>
      </c>
      <c r="E17" s="3">
        <f>C17*5</f>
        <v>1175</v>
      </c>
      <c r="F17" s="8">
        <f t="shared" si="0"/>
        <v>5.9574468085106386E-2</v>
      </c>
    </row>
    <row r="18" spans="1:6" ht="13.5" thickBot="1" x14ac:dyDescent="0.25">
      <c r="A18" s="2" t="s">
        <v>11</v>
      </c>
      <c r="B18" s="2" t="s">
        <v>8</v>
      </c>
      <c r="C18" s="4">
        <v>524</v>
      </c>
      <c r="D18" s="4">
        <v>113</v>
      </c>
      <c r="E18" s="4">
        <f>C18*8</f>
        <v>4192</v>
      </c>
      <c r="F18" s="8">
        <f t="shared" si="0"/>
        <v>2.6956106870229007E-2</v>
      </c>
    </row>
    <row r="19" spans="1:6" ht="13.5" thickBot="1" x14ac:dyDescent="0.25">
      <c r="A19" s="2" t="s">
        <v>11</v>
      </c>
      <c r="B19" s="5" t="s">
        <v>9</v>
      </c>
      <c r="C19" s="6">
        <f>SUM(C14:C18)</f>
        <v>823</v>
      </c>
      <c r="D19" s="6">
        <v>199</v>
      </c>
      <c r="E19" s="6">
        <f>SUM(E14:E18)</f>
        <v>5583</v>
      </c>
      <c r="F19" s="9">
        <f>IF(E19&lt;&gt;0,IFERROR(D19/E19,0),1)</f>
        <v>3.5643919039942684E-2</v>
      </c>
    </row>
    <row r="20" spans="1:6" ht="13.5" thickBot="1" x14ac:dyDescent="0.25">
      <c r="A20" s="2" t="s">
        <v>12</v>
      </c>
      <c r="B20" s="2" t="s">
        <v>15</v>
      </c>
      <c r="C20" s="3">
        <v>1</v>
      </c>
      <c r="D20" s="3">
        <v>0</v>
      </c>
      <c r="E20" s="3">
        <f>C20*0</f>
        <v>0</v>
      </c>
      <c r="F20" s="8">
        <f t="shared" si="0"/>
        <v>1</v>
      </c>
    </row>
    <row r="21" spans="1:6" ht="13.5" thickBot="1" x14ac:dyDescent="0.25">
      <c r="A21" s="2" t="s">
        <v>12</v>
      </c>
      <c r="B21" s="2" t="s">
        <v>5</v>
      </c>
      <c r="C21" s="3">
        <v>9</v>
      </c>
      <c r="D21" s="4">
        <v>4</v>
      </c>
      <c r="E21" s="3">
        <f>C21*0</f>
        <v>0</v>
      </c>
      <c r="F21" s="8">
        <f t="shared" si="0"/>
        <v>1</v>
      </c>
    </row>
    <row r="22" spans="1:6" ht="13.5" thickBot="1" x14ac:dyDescent="0.25">
      <c r="A22" s="2" t="s">
        <v>12</v>
      </c>
      <c r="B22" s="2" t="s">
        <v>6</v>
      </c>
      <c r="C22" s="4">
        <v>54</v>
      </c>
      <c r="D22" s="3">
        <v>11</v>
      </c>
      <c r="E22" s="4">
        <f>C22*4</f>
        <v>216</v>
      </c>
      <c r="F22" s="8">
        <f t="shared" si="0"/>
        <v>5.0925925925925923E-2</v>
      </c>
    </row>
    <row r="23" spans="1:6" ht="13.5" thickBot="1" x14ac:dyDescent="0.25">
      <c r="A23" s="2" t="s">
        <v>12</v>
      </c>
      <c r="B23" s="2" t="s">
        <v>7</v>
      </c>
      <c r="C23" s="3">
        <v>235</v>
      </c>
      <c r="D23" s="4">
        <v>50</v>
      </c>
      <c r="E23" s="3">
        <f>C23*5</f>
        <v>1175</v>
      </c>
      <c r="F23" s="8">
        <f t="shared" si="0"/>
        <v>4.2553191489361701E-2</v>
      </c>
    </row>
    <row r="24" spans="1:6" ht="13.5" thickBot="1" x14ac:dyDescent="0.25">
      <c r="A24" s="2" t="s">
        <v>12</v>
      </c>
      <c r="B24" s="2" t="s">
        <v>8</v>
      </c>
      <c r="C24" s="4">
        <v>524</v>
      </c>
      <c r="D24" s="3">
        <v>105</v>
      </c>
      <c r="E24" s="4">
        <f>C24*8</f>
        <v>4192</v>
      </c>
      <c r="F24" s="8">
        <f t="shared" si="0"/>
        <v>2.5047709923664122E-2</v>
      </c>
    </row>
    <row r="25" spans="1:6" ht="13.5" thickBot="1" x14ac:dyDescent="0.25">
      <c r="A25" s="2" t="s">
        <v>12</v>
      </c>
      <c r="B25" s="5" t="s">
        <v>9</v>
      </c>
      <c r="C25" s="6">
        <f>SUM(C20:C24)</f>
        <v>823</v>
      </c>
      <c r="D25" s="6">
        <v>170</v>
      </c>
      <c r="E25" s="6">
        <f>SUM(E20:E24)</f>
        <v>5583</v>
      </c>
      <c r="F25" s="9">
        <f t="shared" si="0"/>
        <v>3.0449579079348022E-2</v>
      </c>
    </row>
    <row r="26" spans="1:6" ht="13.5" thickBot="1" x14ac:dyDescent="0.25">
      <c r="A26" s="2" t="s">
        <v>13</v>
      </c>
      <c r="B26" s="2" t="s">
        <v>15</v>
      </c>
      <c r="C26" s="3">
        <v>1</v>
      </c>
      <c r="D26" s="3">
        <v>0</v>
      </c>
      <c r="E26" s="3">
        <f>C26*0</f>
        <v>0</v>
      </c>
      <c r="F26" s="8">
        <f t="shared" si="0"/>
        <v>1</v>
      </c>
    </row>
    <row r="27" spans="1:6" ht="13.5" thickBot="1" x14ac:dyDescent="0.25">
      <c r="A27" s="2" t="s">
        <v>13</v>
      </c>
      <c r="B27" s="2" t="s">
        <v>5</v>
      </c>
      <c r="C27" s="3">
        <v>9</v>
      </c>
      <c r="D27" s="3">
        <v>4</v>
      </c>
      <c r="E27" s="3">
        <f>C27*0</f>
        <v>0</v>
      </c>
      <c r="F27" s="8">
        <f t="shared" si="0"/>
        <v>1</v>
      </c>
    </row>
    <row r="28" spans="1:6" ht="13.5" thickBot="1" x14ac:dyDescent="0.25">
      <c r="A28" s="2" t="s">
        <v>13</v>
      </c>
      <c r="B28" s="2" t="s">
        <v>6</v>
      </c>
      <c r="C28" s="4">
        <v>54</v>
      </c>
      <c r="D28" s="4">
        <v>16</v>
      </c>
      <c r="E28" s="4">
        <f>C28*4</f>
        <v>216</v>
      </c>
      <c r="F28" s="8">
        <f t="shared" si="0"/>
        <v>7.407407407407407E-2</v>
      </c>
    </row>
    <row r="29" spans="1:6" ht="13.5" thickBot="1" x14ac:dyDescent="0.25">
      <c r="A29" s="2" t="s">
        <v>13</v>
      </c>
      <c r="B29" s="2" t="s">
        <v>7</v>
      </c>
      <c r="C29" s="3">
        <v>235</v>
      </c>
      <c r="D29" s="3">
        <v>71</v>
      </c>
      <c r="E29" s="3">
        <f>C29*5</f>
        <v>1175</v>
      </c>
      <c r="F29" s="8">
        <f t="shared" si="0"/>
        <v>6.0425531914893617E-2</v>
      </c>
    </row>
    <row r="30" spans="1:6" ht="13" thickBot="1" x14ac:dyDescent="0.3">
      <c r="A30" s="2" t="s">
        <v>13</v>
      </c>
      <c r="B30" s="2" t="s">
        <v>8</v>
      </c>
      <c r="C30" s="4">
        <v>524</v>
      </c>
      <c r="D30" s="4">
        <v>136</v>
      </c>
      <c r="E30" s="4">
        <f>C30*8</f>
        <v>4192</v>
      </c>
      <c r="F30" s="8">
        <f t="shared" si="0"/>
        <v>3.2442748091603052E-2</v>
      </c>
    </row>
    <row r="31" spans="1:6" ht="13" thickBot="1" x14ac:dyDescent="0.3">
      <c r="A31" s="2" t="s">
        <v>13</v>
      </c>
      <c r="B31" s="5" t="s">
        <v>9</v>
      </c>
      <c r="C31" s="6">
        <f>SUM(C26:C30)</f>
        <v>823</v>
      </c>
      <c r="D31" s="6">
        <v>227</v>
      </c>
      <c r="E31" s="6">
        <f>SUM(E26:E30)</f>
        <v>5583</v>
      </c>
      <c r="F31" s="9">
        <f t="shared" si="0"/>
        <v>4.065914382948236E-2</v>
      </c>
    </row>
    <row r="32" spans="1:6" ht="13" thickBot="1" x14ac:dyDescent="0.3">
      <c r="A32" s="2" t="s">
        <v>14</v>
      </c>
      <c r="B32" s="2" t="s">
        <v>15</v>
      </c>
      <c r="C32" s="3">
        <v>1</v>
      </c>
      <c r="D32" s="4">
        <v>1</v>
      </c>
      <c r="E32" s="3">
        <f>C32*0</f>
        <v>0</v>
      </c>
      <c r="F32" s="8">
        <f t="shared" si="0"/>
        <v>1</v>
      </c>
    </row>
    <row r="33" spans="1:6" ht="13" thickBot="1" x14ac:dyDescent="0.3">
      <c r="A33" s="2" t="s">
        <v>14</v>
      </c>
      <c r="B33" s="2" t="s">
        <v>5</v>
      </c>
      <c r="C33" s="3">
        <v>9</v>
      </c>
      <c r="D33" s="3">
        <v>4</v>
      </c>
      <c r="E33" s="3">
        <f>C33*0</f>
        <v>0</v>
      </c>
      <c r="F33" s="8">
        <f t="shared" si="0"/>
        <v>1</v>
      </c>
    </row>
    <row r="34" spans="1:6" ht="13" thickBot="1" x14ac:dyDescent="0.3">
      <c r="A34" s="2" t="s">
        <v>14</v>
      </c>
      <c r="B34" s="2" t="s">
        <v>6</v>
      </c>
      <c r="C34" s="4">
        <v>54</v>
      </c>
      <c r="D34" s="4">
        <v>21</v>
      </c>
      <c r="E34" s="4">
        <f>C34*4</f>
        <v>216</v>
      </c>
      <c r="F34" s="8">
        <f t="shared" si="0"/>
        <v>9.7222222222222224E-2</v>
      </c>
    </row>
    <row r="35" spans="1:6" ht="13" thickBot="1" x14ac:dyDescent="0.3">
      <c r="A35" s="2" t="s">
        <v>14</v>
      </c>
      <c r="B35" s="2" t="s">
        <v>7</v>
      </c>
      <c r="C35" s="3">
        <v>235</v>
      </c>
      <c r="D35" s="3">
        <v>105</v>
      </c>
      <c r="E35" s="3">
        <f>C35*5</f>
        <v>1175</v>
      </c>
      <c r="F35" s="8">
        <f t="shared" si="0"/>
        <v>8.9361702127659579E-2</v>
      </c>
    </row>
    <row r="36" spans="1:6" ht="13" thickBot="1" x14ac:dyDescent="0.3">
      <c r="A36" s="2" t="s">
        <v>14</v>
      </c>
      <c r="B36" s="2" t="s">
        <v>8</v>
      </c>
      <c r="C36" s="4">
        <v>524</v>
      </c>
      <c r="D36" s="4">
        <v>207</v>
      </c>
      <c r="E36" s="4">
        <f>C36*8</f>
        <v>4192</v>
      </c>
      <c r="F36" s="8">
        <f t="shared" si="0"/>
        <v>4.9379770992366415E-2</v>
      </c>
    </row>
    <row r="37" spans="1:6" ht="13" thickBot="1" x14ac:dyDescent="0.3">
      <c r="A37" s="2" t="s">
        <v>14</v>
      </c>
      <c r="B37" s="5" t="s">
        <v>9</v>
      </c>
      <c r="C37" s="6">
        <f>SUM(C32:C36)</f>
        <v>823</v>
      </c>
      <c r="D37" s="6">
        <v>338</v>
      </c>
      <c r="E37" s="6">
        <f>SUM(E32:E36)</f>
        <v>5583</v>
      </c>
      <c r="F37" s="9">
        <f t="shared" si="0"/>
        <v>6.0540927816586064E-2</v>
      </c>
    </row>
    <row r="38" spans="1:6" ht="13" thickBot="1" x14ac:dyDescent="0.3">
      <c r="A38" s="2" t="s">
        <v>16</v>
      </c>
      <c r="B38" s="2" t="s">
        <v>15</v>
      </c>
      <c r="C38" s="3">
        <v>1</v>
      </c>
      <c r="D38" s="3">
        <v>0</v>
      </c>
      <c r="E38" s="3">
        <f>C38*0</f>
        <v>0</v>
      </c>
      <c r="F38" s="8">
        <f t="shared" si="0"/>
        <v>1</v>
      </c>
    </row>
    <row r="39" spans="1:6" ht="13" thickBot="1" x14ac:dyDescent="0.3">
      <c r="A39" s="2" t="s">
        <v>16</v>
      </c>
      <c r="B39" s="2" t="s">
        <v>5</v>
      </c>
      <c r="C39" s="3">
        <v>9</v>
      </c>
      <c r="D39" s="4">
        <v>2</v>
      </c>
      <c r="E39" s="3">
        <f>C39*0</f>
        <v>0</v>
      </c>
      <c r="F39" s="8">
        <f t="shared" si="0"/>
        <v>1</v>
      </c>
    </row>
    <row r="40" spans="1:6" ht="13" thickBot="1" x14ac:dyDescent="0.3">
      <c r="A40" s="2" t="s">
        <v>16</v>
      </c>
      <c r="B40" s="2" t="s">
        <v>6</v>
      </c>
      <c r="C40" s="4">
        <v>54</v>
      </c>
      <c r="D40" s="3">
        <v>5</v>
      </c>
      <c r="E40" s="4">
        <f>C40*4</f>
        <v>216</v>
      </c>
      <c r="F40" s="8">
        <f t="shared" si="0"/>
        <v>2.3148148148148147E-2</v>
      </c>
    </row>
    <row r="41" spans="1:6" ht="13" thickBot="1" x14ac:dyDescent="0.3">
      <c r="A41" s="2" t="s">
        <v>16</v>
      </c>
      <c r="B41" s="2" t="s">
        <v>7</v>
      </c>
      <c r="C41" s="3">
        <v>235</v>
      </c>
      <c r="D41" s="4">
        <v>50</v>
      </c>
      <c r="E41" s="3">
        <f>C41*5</f>
        <v>1175</v>
      </c>
      <c r="F41" s="8">
        <f t="shared" si="0"/>
        <v>4.2553191489361701E-2</v>
      </c>
    </row>
    <row r="42" spans="1:6" ht="13" thickBot="1" x14ac:dyDescent="0.3">
      <c r="A42" s="2" t="s">
        <v>16</v>
      </c>
      <c r="B42" s="2" t="s">
        <v>8</v>
      </c>
      <c r="C42" s="4">
        <v>524</v>
      </c>
      <c r="D42" s="3">
        <v>116</v>
      </c>
      <c r="E42" s="4">
        <f>C42*8</f>
        <v>4192</v>
      </c>
      <c r="F42" s="8">
        <f t="shared" si="0"/>
        <v>2.7671755725190841E-2</v>
      </c>
    </row>
    <row r="43" spans="1:6" ht="13" thickBot="1" x14ac:dyDescent="0.3">
      <c r="A43" s="2" t="s">
        <v>16</v>
      </c>
      <c r="B43" s="5" t="s">
        <v>9</v>
      </c>
      <c r="C43" s="6">
        <f>SUM(C38:C42)</f>
        <v>823</v>
      </c>
      <c r="D43" s="6">
        <v>173</v>
      </c>
      <c r="E43" s="6">
        <f>SUM(E38:E42)</f>
        <v>5583</v>
      </c>
      <c r="F43" s="9">
        <f t="shared" si="0"/>
        <v>3.0986924592512986E-2</v>
      </c>
    </row>
    <row r="44" spans="1:6" ht="13" thickBot="1" x14ac:dyDescent="0.3">
      <c r="A44" s="2" t="s">
        <v>17</v>
      </c>
      <c r="B44" s="2" t="s">
        <v>15</v>
      </c>
      <c r="C44" s="3">
        <v>1</v>
      </c>
      <c r="D44" s="3">
        <v>1</v>
      </c>
      <c r="E44" s="3">
        <f>C44*0</f>
        <v>0</v>
      </c>
      <c r="F44" s="8">
        <f t="shared" si="0"/>
        <v>1</v>
      </c>
    </row>
    <row r="45" spans="1:6" ht="13" thickBot="1" x14ac:dyDescent="0.3">
      <c r="A45" s="2" t="s">
        <v>17</v>
      </c>
      <c r="B45" s="2" t="s">
        <v>5</v>
      </c>
      <c r="C45" s="3">
        <v>9</v>
      </c>
      <c r="D45" s="4">
        <v>5</v>
      </c>
      <c r="E45" s="3">
        <f>C45*0</f>
        <v>0</v>
      </c>
      <c r="F45" s="8">
        <f t="shared" si="0"/>
        <v>1</v>
      </c>
    </row>
    <row r="46" spans="1:6" ht="13" thickBot="1" x14ac:dyDescent="0.3">
      <c r="A46" s="2" t="s">
        <v>17</v>
      </c>
      <c r="B46" s="2" t="s">
        <v>6</v>
      </c>
      <c r="C46" s="4">
        <v>54</v>
      </c>
      <c r="D46" s="3">
        <v>18</v>
      </c>
      <c r="E46" s="4">
        <f>C46*4</f>
        <v>216</v>
      </c>
      <c r="F46" s="8">
        <f t="shared" si="0"/>
        <v>8.3333333333333329E-2</v>
      </c>
    </row>
    <row r="47" spans="1:6" ht="13" thickBot="1" x14ac:dyDescent="0.3">
      <c r="A47" s="2" t="s">
        <v>17</v>
      </c>
      <c r="B47" s="2" t="s">
        <v>7</v>
      </c>
      <c r="C47" s="3">
        <v>235</v>
      </c>
      <c r="D47" s="4">
        <v>70</v>
      </c>
      <c r="E47" s="3">
        <f>C47*5</f>
        <v>1175</v>
      </c>
      <c r="F47" s="8">
        <f t="shared" si="0"/>
        <v>5.9574468085106386E-2</v>
      </c>
    </row>
    <row r="48" spans="1:6" ht="13" thickBot="1" x14ac:dyDescent="0.3">
      <c r="A48" s="2" t="s">
        <v>17</v>
      </c>
      <c r="B48" s="2" t="s">
        <v>8</v>
      </c>
      <c r="C48" s="4">
        <v>524</v>
      </c>
      <c r="D48" s="3">
        <v>117</v>
      </c>
      <c r="E48" s="4">
        <f>C48*8</f>
        <v>4192</v>
      </c>
      <c r="F48" s="8">
        <f t="shared" si="0"/>
        <v>2.7910305343511452E-2</v>
      </c>
    </row>
    <row r="49" spans="1:6" ht="13" thickBot="1" x14ac:dyDescent="0.3">
      <c r="A49" s="2" t="s">
        <v>17</v>
      </c>
      <c r="B49" s="5" t="s">
        <v>9</v>
      </c>
      <c r="C49" s="6">
        <f>SUM(C44:C48)</f>
        <v>823</v>
      </c>
      <c r="D49" s="6">
        <v>211</v>
      </c>
      <c r="E49" s="6">
        <f>SUM(E44:E48)</f>
        <v>5583</v>
      </c>
      <c r="F49" s="9">
        <f t="shared" si="0"/>
        <v>3.7793301092602545E-2</v>
      </c>
    </row>
    <row r="50" spans="1:6" ht="13" thickBot="1" x14ac:dyDescent="0.3">
      <c r="A50" s="2" t="s">
        <v>18</v>
      </c>
      <c r="B50" s="2" t="s">
        <v>15</v>
      </c>
      <c r="C50" s="3">
        <v>1</v>
      </c>
      <c r="D50" s="3">
        <v>0</v>
      </c>
      <c r="E50" s="3">
        <f>C50*0</f>
        <v>0</v>
      </c>
      <c r="F50" s="8">
        <f t="shared" si="0"/>
        <v>1</v>
      </c>
    </row>
    <row r="51" spans="1:6" ht="13" thickBot="1" x14ac:dyDescent="0.3">
      <c r="A51" s="2" t="s">
        <v>18</v>
      </c>
      <c r="B51" s="2" t="s">
        <v>5</v>
      </c>
      <c r="C51" s="3">
        <v>9</v>
      </c>
      <c r="D51" s="3">
        <v>4</v>
      </c>
      <c r="E51" s="3">
        <f>C51*0</f>
        <v>0</v>
      </c>
      <c r="F51" s="8">
        <f t="shared" si="0"/>
        <v>1</v>
      </c>
    </row>
    <row r="52" spans="1:6" ht="13" thickBot="1" x14ac:dyDescent="0.3">
      <c r="A52" s="2" t="s">
        <v>18</v>
      </c>
      <c r="B52" s="2" t="s">
        <v>6</v>
      </c>
      <c r="C52" s="4">
        <v>54</v>
      </c>
      <c r="D52" s="4">
        <v>9</v>
      </c>
      <c r="E52" s="4">
        <f>C52*4</f>
        <v>216</v>
      </c>
      <c r="F52" s="8">
        <f t="shared" si="0"/>
        <v>4.1666666666666664E-2</v>
      </c>
    </row>
    <row r="53" spans="1:6" ht="13" thickBot="1" x14ac:dyDescent="0.3">
      <c r="A53" s="2" t="s">
        <v>18</v>
      </c>
      <c r="B53" s="2" t="s">
        <v>7</v>
      </c>
      <c r="C53" s="3">
        <v>235</v>
      </c>
      <c r="D53" s="3">
        <v>55</v>
      </c>
      <c r="E53" s="3">
        <f>C53*5</f>
        <v>1175</v>
      </c>
      <c r="F53" s="8">
        <f t="shared" si="0"/>
        <v>4.6808510638297871E-2</v>
      </c>
    </row>
    <row r="54" spans="1:6" ht="13" thickBot="1" x14ac:dyDescent="0.3">
      <c r="A54" s="2" t="s">
        <v>18</v>
      </c>
      <c r="B54" s="2" t="s">
        <v>8</v>
      </c>
      <c r="C54" s="4">
        <v>524</v>
      </c>
      <c r="D54" s="4">
        <v>96</v>
      </c>
      <c r="E54" s="4">
        <f>C54*8</f>
        <v>4192</v>
      </c>
      <c r="F54" s="8">
        <f t="shared" si="0"/>
        <v>2.2900763358778626E-2</v>
      </c>
    </row>
    <row r="55" spans="1:6" ht="13" thickBot="1" x14ac:dyDescent="0.3">
      <c r="A55" s="2" t="s">
        <v>18</v>
      </c>
      <c r="B55" s="5" t="s">
        <v>9</v>
      </c>
      <c r="C55" s="6">
        <f>SUM(C50:C54)</f>
        <v>823</v>
      </c>
      <c r="D55" s="6">
        <v>164</v>
      </c>
      <c r="E55" s="6">
        <f>SUM(E50:E54)</f>
        <v>5583</v>
      </c>
      <c r="F55" s="9">
        <f t="shared" si="0"/>
        <v>2.9374888053018092E-2</v>
      </c>
    </row>
    <row r="56" spans="1:6" ht="13" thickBot="1" x14ac:dyDescent="0.3">
      <c r="A56" s="2" t="s">
        <v>19</v>
      </c>
      <c r="B56" s="2" t="s">
        <v>15</v>
      </c>
      <c r="C56" s="3">
        <v>1</v>
      </c>
      <c r="D56" s="3">
        <v>0</v>
      </c>
      <c r="E56" s="3">
        <f>C56*0</f>
        <v>0</v>
      </c>
      <c r="F56" s="8">
        <f t="shared" si="0"/>
        <v>1</v>
      </c>
    </row>
    <row r="57" spans="1:6" ht="13" thickBot="1" x14ac:dyDescent="0.3">
      <c r="A57" s="2" t="s">
        <v>19</v>
      </c>
      <c r="B57" s="2" t="s">
        <v>5</v>
      </c>
      <c r="C57" s="3">
        <v>9</v>
      </c>
      <c r="D57" s="4">
        <v>3</v>
      </c>
      <c r="E57" s="3">
        <f>C57*0</f>
        <v>0</v>
      </c>
      <c r="F57" s="8">
        <f t="shared" si="0"/>
        <v>1</v>
      </c>
    </row>
    <row r="58" spans="1:6" ht="13" thickBot="1" x14ac:dyDescent="0.3">
      <c r="A58" s="2" t="s">
        <v>19</v>
      </c>
      <c r="B58" s="2" t="s">
        <v>6</v>
      </c>
      <c r="C58" s="4">
        <v>54</v>
      </c>
      <c r="D58" s="3">
        <v>7</v>
      </c>
      <c r="E58" s="4">
        <f>C58*4</f>
        <v>216</v>
      </c>
      <c r="F58" s="8">
        <f t="shared" si="0"/>
        <v>3.2407407407407406E-2</v>
      </c>
    </row>
    <row r="59" spans="1:6" ht="13" thickBot="1" x14ac:dyDescent="0.3">
      <c r="A59" s="2" t="s">
        <v>19</v>
      </c>
      <c r="B59" s="2" t="s">
        <v>7</v>
      </c>
      <c r="C59" s="3">
        <v>235</v>
      </c>
      <c r="D59" s="4">
        <v>45</v>
      </c>
      <c r="E59" s="3">
        <f>C59*5</f>
        <v>1175</v>
      </c>
      <c r="F59" s="8">
        <f t="shared" si="0"/>
        <v>3.8297872340425532E-2</v>
      </c>
    </row>
    <row r="60" spans="1:6" ht="13" thickBot="1" x14ac:dyDescent="0.3">
      <c r="A60" s="2" t="s">
        <v>19</v>
      </c>
      <c r="B60" s="2" t="s">
        <v>8</v>
      </c>
      <c r="C60" s="4">
        <v>524</v>
      </c>
      <c r="D60" s="3">
        <v>78</v>
      </c>
      <c r="E60" s="4">
        <f>C60*8</f>
        <v>4192</v>
      </c>
      <c r="F60" s="8">
        <f t="shared" si="0"/>
        <v>1.8606870229007633E-2</v>
      </c>
    </row>
    <row r="61" spans="1:6" ht="13" thickBot="1" x14ac:dyDescent="0.3">
      <c r="A61" s="2" t="s">
        <v>19</v>
      </c>
      <c r="B61" s="5" t="s">
        <v>9</v>
      </c>
      <c r="C61" s="6">
        <f>SUM(C56:C60)</f>
        <v>823</v>
      </c>
      <c r="D61" s="6">
        <v>133</v>
      </c>
      <c r="E61" s="6">
        <f>SUM(E56:E60)</f>
        <v>5583</v>
      </c>
      <c r="F61" s="9">
        <f t="shared" si="0"/>
        <v>2.3822317750313453E-2</v>
      </c>
    </row>
    <row r="62" spans="1:6" ht="13" thickBot="1" x14ac:dyDescent="0.3">
      <c r="A62" s="2" t="s">
        <v>20</v>
      </c>
      <c r="B62" s="2" t="s">
        <v>15</v>
      </c>
      <c r="C62" s="3">
        <v>1</v>
      </c>
      <c r="D62" s="3">
        <v>0</v>
      </c>
      <c r="E62" s="3">
        <f>C62*0</f>
        <v>0</v>
      </c>
      <c r="F62" s="8">
        <f t="shared" si="0"/>
        <v>1</v>
      </c>
    </row>
    <row r="63" spans="1:6" ht="13" thickBot="1" x14ac:dyDescent="0.3">
      <c r="A63" s="2" t="s">
        <v>20</v>
      </c>
      <c r="B63" s="2" t="s">
        <v>5</v>
      </c>
      <c r="C63" s="3">
        <v>9</v>
      </c>
      <c r="D63" s="3">
        <v>3</v>
      </c>
      <c r="E63" s="3">
        <f>C63*0</f>
        <v>0</v>
      </c>
      <c r="F63" s="8">
        <f t="shared" si="0"/>
        <v>1</v>
      </c>
    </row>
    <row r="64" spans="1:6" ht="13" thickBot="1" x14ac:dyDescent="0.3">
      <c r="A64" s="2" t="s">
        <v>20</v>
      </c>
      <c r="B64" s="2" t="s">
        <v>6</v>
      </c>
      <c r="C64" s="4">
        <v>54</v>
      </c>
      <c r="D64" s="4">
        <v>12</v>
      </c>
      <c r="E64" s="4">
        <f>C64*4</f>
        <v>216</v>
      </c>
      <c r="F64" s="8">
        <f t="shared" si="0"/>
        <v>5.5555555555555552E-2</v>
      </c>
    </row>
    <row r="65" spans="1:6" ht="13" thickBot="1" x14ac:dyDescent="0.3">
      <c r="A65" s="2" t="s">
        <v>20</v>
      </c>
      <c r="B65" s="2" t="s">
        <v>7</v>
      </c>
      <c r="C65" s="3">
        <v>235</v>
      </c>
      <c r="D65" s="3">
        <v>53</v>
      </c>
      <c r="E65" s="3">
        <f>C65*5</f>
        <v>1175</v>
      </c>
      <c r="F65" s="8">
        <f t="shared" si="0"/>
        <v>4.5106382978723401E-2</v>
      </c>
    </row>
    <row r="66" spans="1:6" ht="13" thickBot="1" x14ac:dyDescent="0.3">
      <c r="A66" s="2" t="s">
        <v>20</v>
      </c>
      <c r="B66" s="2" t="s">
        <v>8</v>
      </c>
      <c r="C66" s="4">
        <v>524</v>
      </c>
      <c r="D66" s="4">
        <v>82</v>
      </c>
      <c r="E66" s="4">
        <f>C66*8</f>
        <v>4192</v>
      </c>
      <c r="F66" s="8">
        <f t="shared" si="0"/>
        <v>1.9561068702290078E-2</v>
      </c>
    </row>
    <row r="67" spans="1:6" ht="13" thickBot="1" x14ac:dyDescent="0.3">
      <c r="A67" s="2" t="s">
        <v>20</v>
      </c>
      <c r="B67" s="5" t="s">
        <v>9</v>
      </c>
      <c r="C67" s="6">
        <f>SUM(C62:C66)</f>
        <v>823</v>
      </c>
      <c r="D67" s="6">
        <v>150</v>
      </c>
      <c r="E67" s="6">
        <f>SUM(E62:E66)</f>
        <v>5583</v>
      </c>
      <c r="F67" s="9">
        <f t="shared" ref="F67:F130" si="1">IF(E67&lt;&gt;0,IFERROR(D67/E67,0),1)</f>
        <v>2.6867275658248254E-2</v>
      </c>
    </row>
    <row r="68" spans="1:6" ht="13" thickBot="1" x14ac:dyDescent="0.3">
      <c r="A68" s="2" t="s">
        <v>21</v>
      </c>
      <c r="B68" s="2" t="s">
        <v>15</v>
      </c>
      <c r="C68" s="3">
        <v>1</v>
      </c>
      <c r="D68" s="4">
        <v>1</v>
      </c>
      <c r="E68" s="3">
        <f>C68*0</f>
        <v>0</v>
      </c>
      <c r="F68" s="8">
        <f t="shared" si="1"/>
        <v>1</v>
      </c>
    </row>
    <row r="69" spans="1:6" ht="13" thickBot="1" x14ac:dyDescent="0.3">
      <c r="A69" s="2" t="s">
        <v>21</v>
      </c>
      <c r="B69" s="2" t="s">
        <v>5</v>
      </c>
      <c r="C69" s="3">
        <v>9</v>
      </c>
      <c r="D69" s="3">
        <v>3</v>
      </c>
      <c r="E69" s="3">
        <f>C69*0</f>
        <v>0</v>
      </c>
      <c r="F69" s="8">
        <f t="shared" si="1"/>
        <v>1</v>
      </c>
    </row>
    <row r="70" spans="1:6" ht="13" thickBot="1" x14ac:dyDescent="0.3">
      <c r="A70" s="2" t="s">
        <v>21</v>
      </c>
      <c r="B70" s="2" t="s">
        <v>6</v>
      </c>
      <c r="C70" s="4">
        <v>54</v>
      </c>
      <c r="D70" s="4">
        <v>10</v>
      </c>
      <c r="E70" s="4">
        <f>C70*4</f>
        <v>216</v>
      </c>
      <c r="F70" s="8">
        <f t="shared" si="1"/>
        <v>4.6296296296296294E-2</v>
      </c>
    </row>
    <row r="71" spans="1:6" ht="13" thickBot="1" x14ac:dyDescent="0.3">
      <c r="A71" s="2" t="s">
        <v>21</v>
      </c>
      <c r="B71" s="2" t="s">
        <v>7</v>
      </c>
      <c r="C71" s="3">
        <v>235</v>
      </c>
      <c r="D71" s="3">
        <v>57</v>
      </c>
      <c r="E71" s="3">
        <f>C71*5</f>
        <v>1175</v>
      </c>
      <c r="F71" s="8">
        <f t="shared" si="1"/>
        <v>4.851063829787234E-2</v>
      </c>
    </row>
    <row r="72" spans="1:6" ht="13" thickBot="1" x14ac:dyDescent="0.3">
      <c r="A72" s="2" t="s">
        <v>21</v>
      </c>
      <c r="B72" s="2" t="s">
        <v>8</v>
      </c>
      <c r="C72" s="4">
        <v>524</v>
      </c>
      <c r="D72" s="4">
        <v>94</v>
      </c>
      <c r="E72" s="4">
        <f>C72*8</f>
        <v>4192</v>
      </c>
      <c r="F72" s="8">
        <f t="shared" si="1"/>
        <v>2.2423664122137404E-2</v>
      </c>
    </row>
    <row r="73" spans="1:6" ht="13" thickBot="1" x14ac:dyDescent="0.3">
      <c r="A73" s="2" t="s">
        <v>21</v>
      </c>
      <c r="B73" s="5" t="s">
        <v>9</v>
      </c>
      <c r="C73" s="6">
        <f>SUM(C68:C72)</f>
        <v>823</v>
      </c>
      <c r="D73" s="6">
        <v>165</v>
      </c>
      <c r="E73" s="6">
        <f>SUM(E68:E72)</f>
        <v>5583</v>
      </c>
      <c r="F73" s="9">
        <f t="shared" si="1"/>
        <v>2.9554003224073078E-2</v>
      </c>
    </row>
    <row r="74" spans="1:6" ht="13" thickBot="1" x14ac:dyDescent="0.3">
      <c r="A74" s="2" t="s">
        <v>22</v>
      </c>
      <c r="B74" s="2" t="s">
        <v>15</v>
      </c>
      <c r="C74" s="3">
        <v>1</v>
      </c>
      <c r="D74" s="4">
        <v>1</v>
      </c>
      <c r="E74" s="3">
        <f>C74*0</f>
        <v>0</v>
      </c>
      <c r="F74" s="8">
        <f t="shared" si="1"/>
        <v>1</v>
      </c>
    </row>
    <row r="75" spans="1:6" ht="13" thickBot="1" x14ac:dyDescent="0.3">
      <c r="A75" s="2" t="s">
        <v>22</v>
      </c>
      <c r="B75" s="2" t="s">
        <v>5</v>
      </c>
      <c r="C75" s="3">
        <v>9</v>
      </c>
      <c r="D75" s="3">
        <v>5</v>
      </c>
      <c r="E75" s="3">
        <f>C75*0</f>
        <v>0</v>
      </c>
      <c r="F75" s="8">
        <f t="shared" si="1"/>
        <v>1</v>
      </c>
    </row>
    <row r="76" spans="1:6" ht="13" thickBot="1" x14ac:dyDescent="0.3">
      <c r="A76" s="2" t="s">
        <v>22</v>
      </c>
      <c r="B76" s="2" t="s">
        <v>6</v>
      </c>
      <c r="C76" s="4">
        <v>54</v>
      </c>
      <c r="D76" s="4">
        <v>11</v>
      </c>
      <c r="E76" s="4">
        <f>C76*4</f>
        <v>216</v>
      </c>
      <c r="F76" s="8">
        <f t="shared" si="1"/>
        <v>5.0925925925925923E-2</v>
      </c>
    </row>
    <row r="77" spans="1:6" ht="13" thickBot="1" x14ac:dyDescent="0.3">
      <c r="A77" s="2" t="s">
        <v>22</v>
      </c>
      <c r="B77" s="2" t="s">
        <v>7</v>
      </c>
      <c r="C77" s="3">
        <v>235</v>
      </c>
      <c r="D77" s="3">
        <v>60</v>
      </c>
      <c r="E77" s="3">
        <f>C77*5</f>
        <v>1175</v>
      </c>
      <c r="F77" s="8">
        <f t="shared" si="1"/>
        <v>5.106382978723404E-2</v>
      </c>
    </row>
    <row r="78" spans="1:6" ht="13" thickBot="1" x14ac:dyDescent="0.3">
      <c r="A78" s="2" t="s">
        <v>22</v>
      </c>
      <c r="B78" s="2" t="s">
        <v>8</v>
      </c>
      <c r="C78" s="4">
        <v>524</v>
      </c>
      <c r="D78" s="4">
        <v>90</v>
      </c>
      <c r="E78" s="4">
        <f>C78*8</f>
        <v>4192</v>
      </c>
      <c r="F78" s="8">
        <f t="shared" si="1"/>
        <v>2.1469465648854963E-2</v>
      </c>
    </row>
    <row r="79" spans="1:6" ht="13" thickBot="1" x14ac:dyDescent="0.3">
      <c r="A79" s="2" t="s">
        <v>22</v>
      </c>
      <c r="B79" s="5" t="s">
        <v>9</v>
      </c>
      <c r="C79" s="6">
        <f>SUM(C74:C78)</f>
        <v>823</v>
      </c>
      <c r="D79" s="6">
        <v>167</v>
      </c>
      <c r="E79" s="6">
        <f>SUM(E74:E78)</f>
        <v>5583</v>
      </c>
      <c r="F79" s="9">
        <f t="shared" si="1"/>
        <v>2.9912233566183055E-2</v>
      </c>
    </row>
    <row r="80" spans="1:6" ht="13" thickBot="1" x14ac:dyDescent="0.3">
      <c r="A80" s="2" t="s">
        <v>23</v>
      </c>
      <c r="B80" s="2" t="s">
        <v>15</v>
      </c>
      <c r="C80" s="3">
        <v>1</v>
      </c>
      <c r="D80" s="4">
        <v>1</v>
      </c>
      <c r="E80" s="3">
        <f>C80*0</f>
        <v>0</v>
      </c>
      <c r="F80" s="8">
        <f t="shared" si="1"/>
        <v>1</v>
      </c>
    </row>
    <row r="81" spans="1:6" ht="13" thickBot="1" x14ac:dyDescent="0.3">
      <c r="A81" s="2" t="s">
        <v>23</v>
      </c>
      <c r="B81" s="2" t="s">
        <v>5</v>
      </c>
      <c r="C81" s="3">
        <v>9</v>
      </c>
      <c r="D81" s="3">
        <v>6</v>
      </c>
      <c r="E81" s="3">
        <f>C81*0</f>
        <v>0</v>
      </c>
      <c r="F81" s="8">
        <f t="shared" si="1"/>
        <v>1</v>
      </c>
    </row>
    <row r="82" spans="1:6" ht="13" thickBot="1" x14ac:dyDescent="0.3">
      <c r="A82" s="2" t="s">
        <v>23</v>
      </c>
      <c r="B82" s="2" t="s">
        <v>6</v>
      </c>
      <c r="C82" s="4">
        <v>54</v>
      </c>
      <c r="D82" s="4">
        <v>14</v>
      </c>
      <c r="E82" s="4">
        <f>C82*4</f>
        <v>216</v>
      </c>
      <c r="F82" s="8">
        <f t="shared" si="1"/>
        <v>6.4814814814814811E-2</v>
      </c>
    </row>
    <row r="83" spans="1:6" ht="13" thickBot="1" x14ac:dyDescent="0.3">
      <c r="A83" s="2" t="s">
        <v>23</v>
      </c>
      <c r="B83" s="2" t="s">
        <v>7</v>
      </c>
      <c r="C83" s="3">
        <v>235</v>
      </c>
      <c r="D83" s="3">
        <v>67</v>
      </c>
      <c r="E83" s="3">
        <f>C83*5</f>
        <v>1175</v>
      </c>
      <c r="F83" s="8">
        <f t="shared" si="1"/>
        <v>5.7021276595744678E-2</v>
      </c>
    </row>
    <row r="84" spans="1:6" ht="13" thickBot="1" x14ac:dyDescent="0.3">
      <c r="A84" s="2" t="s">
        <v>23</v>
      </c>
      <c r="B84" s="2" t="s">
        <v>8</v>
      </c>
      <c r="C84" s="4">
        <v>524</v>
      </c>
      <c r="D84" s="4">
        <v>126</v>
      </c>
      <c r="E84" s="4">
        <f>C84*8</f>
        <v>4192</v>
      </c>
      <c r="F84" s="8">
        <f t="shared" si="1"/>
        <v>3.0057251908396948E-2</v>
      </c>
    </row>
    <row r="85" spans="1:6" ht="13" thickBot="1" x14ac:dyDescent="0.3">
      <c r="A85" s="2" t="s">
        <v>23</v>
      </c>
      <c r="B85" s="5" t="s">
        <v>9</v>
      </c>
      <c r="C85" s="6">
        <f>SUM(C80:C84)</f>
        <v>823</v>
      </c>
      <c r="D85" s="6">
        <v>214</v>
      </c>
      <c r="E85" s="6">
        <f>SUM(E80:E84)</f>
        <v>5583</v>
      </c>
      <c r="F85" s="9">
        <f t="shared" si="1"/>
        <v>3.8330646605767509E-2</v>
      </c>
    </row>
    <row r="86" spans="1:6" ht="13" thickBot="1" x14ac:dyDescent="0.3">
      <c r="A86" s="2" t="s">
        <v>24</v>
      </c>
      <c r="B86" s="2" t="s">
        <v>15</v>
      </c>
      <c r="C86" s="3">
        <v>1</v>
      </c>
      <c r="D86" s="4">
        <v>1</v>
      </c>
      <c r="E86" s="3">
        <f>C86*0</f>
        <v>0</v>
      </c>
      <c r="F86" s="8">
        <f t="shared" si="1"/>
        <v>1</v>
      </c>
    </row>
    <row r="87" spans="1:6" ht="13" thickBot="1" x14ac:dyDescent="0.3">
      <c r="A87" s="2" t="s">
        <v>24</v>
      </c>
      <c r="B87" s="2" t="s">
        <v>5</v>
      </c>
      <c r="C87" s="3">
        <v>9</v>
      </c>
      <c r="D87" s="3">
        <v>7</v>
      </c>
      <c r="E87" s="3">
        <f>C87*0</f>
        <v>0</v>
      </c>
      <c r="F87" s="8">
        <f t="shared" si="1"/>
        <v>1</v>
      </c>
    </row>
    <row r="88" spans="1:6" ht="13" thickBot="1" x14ac:dyDescent="0.3">
      <c r="A88" s="2" t="s">
        <v>24</v>
      </c>
      <c r="B88" s="2" t="s">
        <v>6</v>
      </c>
      <c r="C88" s="4">
        <v>54</v>
      </c>
      <c r="D88" s="4">
        <v>10</v>
      </c>
      <c r="E88" s="4">
        <f>C88*4</f>
        <v>216</v>
      </c>
      <c r="F88" s="8">
        <f t="shared" si="1"/>
        <v>4.6296296296296294E-2</v>
      </c>
    </row>
    <row r="89" spans="1:6" ht="13" thickBot="1" x14ac:dyDescent="0.3">
      <c r="A89" s="2" t="s">
        <v>24</v>
      </c>
      <c r="B89" s="2" t="s">
        <v>7</v>
      </c>
      <c r="C89" s="3">
        <v>235</v>
      </c>
      <c r="D89" s="3">
        <v>65</v>
      </c>
      <c r="E89" s="3">
        <f>C89*5</f>
        <v>1175</v>
      </c>
      <c r="F89" s="8">
        <f t="shared" si="1"/>
        <v>5.5319148936170209E-2</v>
      </c>
    </row>
    <row r="90" spans="1:6" ht="13" thickBot="1" x14ac:dyDescent="0.3">
      <c r="A90" s="2" t="s">
        <v>24</v>
      </c>
      <c r="B90" s="2" t="s">
        <v>8</v>
      </c>
      <c r="C90" s="4">
        <v>524</v>
      </c>
      <c r="D90" s="4">
        <v>108</v>
      </c>
      <c r="E90" s="4">
        <f>C90*8</f>
        <v>4192</v>
      </c>
      <c r="F90" s="8">
        <f t="shared" si="1"/>
        <v>2.5763358778625955E-2</v>
      </c>
    </row>
    <row r="91" spans="1:6" ht="13" thickBot="1" x14ac:dyDescent="0.3">
      <c r="A91" s="2" t="s">
        <v>24</v>
      </c>
      <c r="B91" s="5" t="s">
        <v>9</v>
      </c>
      <c r="C91" s="6">
        <f>SUM(C86:C90)</f>
        <v>823</v>
      </c>
      <c r="D91" s="6">
        <v>191</v>
      </c>
      <c r="E91" s="6">
        <f>SUM(E86:E90)</f>
        <v>5583</v>
      </c>
      <c r="F91" s="9">
        <f t="shared" si="1"/>
        <v>3.4210997671502777E-2</v>
      </c>
    </row>
    <row r="92" spans="1:6" ht="13" thickBot="1" x14ac:dyDescent="0.3">
      <c r="A92" s="2" t="s">
        <v>25</v>
      </c>
      <c r="B92" s="2" t="s">
        <v>15</v>
      </c>
      <c r="C92" s="3">
        <v>1</v>
      </c>
      <c r="D92" s="4">
        <v>1</v>
      </c>
      <c r="E92" s="3">
        <f>C92*0</f>
        <v>0</v>
      </c>
      <c r="F92" s="8">
        <f t="shared" si="1"/>
        <v>1</v>
      </c>
    </row>
    <row r="93" spans="1:6" ht="13" thickBot="1" x14ac:dyDescent="0.3">
      <c r="A93" s="2" t="s">
        <v>25</v>
      </c>
      <c r="B93" s="2" t="s">
        <v>5</v>
      </c>
      <c r="C93" s="3">
        <v>9</v>
      </c>
      <c r="D93" s="3">
        <v>5</v>
      </c>
      <c r="E93" s="3">
        <f>C93*0</f>
        <v>0</v>
      </c>
      <c r="F93" s="8">
        <f t="shared" si="1"/>
        <v>1</v>
      </c>
    </row>
    <row r="94" spans="1:6" ht="13" thickBot="1" x14ac:dyDescent="0.3">
      <c r="A94" s="2" t="s">
        <v>25</v>
      </c>
      <c r="B94" s="2" t="s">
        <v>6</v>
      </c>
      <c r="C94" s="4">
        <v>54</v>
      </c>
      <c r="D94" s="4">
        <v>12</v>
      </c>
      <c r="E94" s="4">
        <f>C94*4</f>
        <v>216</v>
      </c>
      <c r="F94" s="8">
        <f t="shared" si="1"/>
        <v>5.5555555555555552E-2</v>
      </c>
    </row>
    <row r="95" spans="1:6" ht="13" thickBot="1" x14ac:dyDescent="0.3">
      <c r="A95" s="2" t="s">
        <v>25</v>
      </c>
      <c r="B95" s="2" t="s">
        <v>7</v>
      </c>
      <c r="C95" s="3">
        <v>235</v>
      </c>
      <c r="D95" s="3">
        <v>54</v>
      </c>
      <c r="E95" s="3">
        <f>C95*5</f>
        <v>1175</v>
      </c>
      <c r="F95" s="8">
        <f t="shared" si="1"/>
        <v>4.5957446808510639E-2</v>
      </c>
    </row>
    <row r="96" spans="1:6" ht="13" thickBot="1" x14ac:dyDescent="0.3">
      <c r="A96" s="2" t="s">
        <v>25</v>
      </c>
      <c r="B96" s="2" t="s">
        <v>8</v>
      </c>
      <c r="C96" s="4">
        <v>524</v>
      </c>
      <c r="D96" s="4">
        <v>96</v>
      </c>
      <c r="E96" s="4">
        <f>C96*8</f>
        <v>4192</v>
      </c>
      <c r="F96" s="8">
        <f t="shared" si="1"/>
        <v>2.2900763358778626E-2</v>
      </c>
    </row>
    <row r="97" spans="1:6" ht="13" thickBot="1" x14ac:dyDescent="0.3">
      <c r="A97" s="2" t="s">
        <v>25</v>
      </c>
      <c r="B97" s="5" t="s">
        <v>9</v>
      </c>
      <c r="C97" s="6">
        <f>SUM(C92:C96)</f>
        <v>823</v>
      </c>
      <c r="D97" s="6">
        <v>168</v>
      </c>
      <c r="E97" s="6">
        <f>SUM(E92:E96)</f>
        <v>5583</v>
      </c>
      <c r="F97" s="9">
        <f t="shared" si="1"/>
        <v>3.0091348737238045E-2</v>
      </c>
    </row>
    <row r="98" spans="1:6" ht="13" thickBot="1" x14ac:dyDescent="0.3">
      <c r="A98" s="2" t="s">
        <v>26</v>
      </c>
      <c r="B98" s="2" t="s">
        <v>15</v>
      </c>
      <c r="C98" s="3">
        <v>1</v>
      </c>
      <c r="D98" s="4">
        <v>1</v>
      </c>
      <c r="E98" s="3">
        <f>C98*0</f>
        <v>0</v>
      </c>
      <c r="F98" s="8">
        <f t="shared" si="1"/>
        <v>1</v>
      </c>
    </row>
    <row r="99" spans="1:6" ht="13" thickBot="1" x14ac:dyDescent="0.3">
      <c r="A99" s="2" t="s">
        <v>26</v>
      </c>
      <c r="B99" s="2" t="s">
        <v>5</v>
      </c>
      <c r="C99" s="3">
        <v>9</v>
      </c>
      <c r="D99" s="3">
        <v>7</v>
      </c>
      <c r="E99" s="3">
        <f>C99*0</f>
        <v>0</v>
      </c>
      <c r="F99" s="8">
        <f t="shared" si="1"/>
        <v>1</v>
      </c>
    </row>
    <row r="100" spans="1:6" ht="13" thickBot="1" x14ac:dyDescent="0.3">
      <c r="A100" s="2" t="s">
        <v>26</v>
      </c>
      <c r="B100" s="2" t="s">
        <v>6</v>
      </c>
      <c r="C100" s="4">
        <v>54</v>
      </c>
      <c r="D100" s="4">
        <v>18</v>
      </c>
      <c r="E100" s="4">
        <f>C100*4</f>
        <v>216</v>
      </c>
      <c r="F100" s="8">
        <f t="shared" si="1"/>
        <v>8.3333333333333329E-2</v>
      </c>
    </row>
    <row r="101" spans="1:6" ht="13" thickBot="1" x14ac:dyDescent="0.3">
      <c r="A101" s="2" t="s">
        <v>26</v>
      </c>
      <c r="B101" s="2" t="s">
        <v>7</v>
      </c>
      <c r="C101" s="3">
        <v>235</v>
      </c>
      <c r="D101" s="3">
        <v>63</v>
      </c>
      <c r="E101" s="3">
        <f>C101*5</f>
        <v>1175</v>
      </c>
      <c r="F101" s="8">
        <f t="shared" si="1"/>
        <v>5.3617021276595747E-2</v>
      </c>
    </row>
    <row r="102" spans="1:6" ht="13" thickBot="1" x14ac:dyDescent="0.3">
      <c r="A102" s="2" t="s">
        <v>26</v>
      </c>
      <c r="B102" s="2" t="s">
        <v>8</v>
      </c>
      <c r="C102" s="4">
        <v>524</v>
      </c>
      <c r="D102" s="4">
        <v>102</v>
      </c>
      <c r="E102" s="4">
        <f>C102*8</f>
        <v>4192</v>
      </c>
      <c r="F102" s="8">
        <f t="shared" si="1"/>
        <v>2.4332061068702289E-2</v>
      </c>
    </row>
    <row r="103" spans="1:6" ht="13" thickBot="1" x14ac:dyDescent="0.3">
      <c r="A103" s="2" t="s">
        <v>26</v>
      </c>
      <c r="B103" s="5" t="s">
        <v>9</v>
      </c>
      <c r="C103" s="6">
        <f>SUM(C98:C102)</f>
        <v>823</v>
      </c>
      <c r="D103" s="6">
        <v>191</v>
      </c>
      <c r="E103" s="6">
        <f>SUM(E98:E102)</f>
        <v>5583</v>
      </c>
      <c r="F103" s="9">
        <f t="shared" si="1"/>
        <v>3.4210997671502777E-2</v>
      </c>
    </row>
    <row r="104" spans="1:6" ht="13" thickBot="1" x14ac:dyDescent="0.3">
      <c r="A104" s="2" t="s">
        <v>27</v>
      </c>
      <c r="B104" s="2" t="s">
        <v>15</v>
      </c>
      <c r="C104" s="3">
        <v>1</v>
      </c>
      <c r="D104" s="4">
        <v>1</v>
      </c>
      <c r="E104" s="3">
        <f>C104*0</f>
        <v>0</v>
      </c>
      <c r="F104" s="8">
        <f t="shared" si="1"/>
        <v>1</v>
      </c>
    </row>
    <row r="105" spans="1:6" ht="13" thickBot="1" x14ac:dyDescent="0.3">
      <c r="A105" s="2" t="s">
        <v>27</v>
      </c>
      <c r="B105" s="2" t="s">
        <v>5</v>
      </c>
      <c r="C105" s="3">
        <v>9</v>
      </c>
      <c r="D105" s="3">
        <v>7</v>
      </c>
      <c r="E105" s="3">
        <f>C105*0</f>
        <v>0</v>
      </c>
      <c r="F105" s="8">
        <f t="shared" si="1"/>
        <v>1</v>
      </c>
    </row>
    <row r="106" spans="1:6" ht="13" thickBot="1" x14ac:dyDescent="0.3">
      <c r="A106" s="2" t="s">
        <v>27</v>
      </c>
      <c r="B106" s="2" t="s">
        <v>6</v>
      </c>
      <c r="C106" s="4">
        <v>54</v>
      </c>
      <c r="D106" s="4">
        <v>6</v>
      </c>
      <c r="E106" s="4">
        <f>C106*4</f>
        <v>216</v>
      </c>
      <c r="F106" s="8">
        <f t="shared" si="1"/>
        <v>2.7777777777777776E-2</v>
      </c>
    </row>
    <row r="107" spans="1:6" ht="13" thickBot="1" x14ac:dyDescent="0.3">
      <c r="A107" s="2" t="s">
        <v>27</v>
      </c>
      <c r="B107" s="2" t="s">
        <v>7</v>
      </c>
      <c r="C107" s="3">
        <v>235</v>
      </c>
      <c r="D107" s="3">
        <v>57</v>
      </c>
      <c r="E107" s="3">
        <f>C107*5</f>
        <v>1175</v>
      </c>
      <c r="F107" s="8">
        <f t="shared" si="1"/>
        <v>4.851063829787234E-2</v>
      </c>
    </row>
    <row r="108" spans="1:6" ht="13" thickBot="1" x14ac:dyDescent="0.3">
      <c r="A108" s="2" t="s">
        <v>27</v>
      </c>
      <c r="B108" s="2" t="s">
        <v>8</v>
      </c>
      <c r="C108" s="4">
        <v>524</v>
      </c>
      <c r="D108" s="4">
        <v>90</v>
      </c>
      <c r="E108" s="4">
        <f>C108*8</f>
        <v>4192</v>
      </c>
      <c r="F108" s="8">
        <f t="shared" si="1"/>
        <v>2.1469465648854963E-2</v>
      </c>
    </row>
    <row r="109" spans="1:6" ht="13" thickBot="1" x14ac:dyDescent="0.3">
      <c r="A109" s="2" t="s">
        <v>27</v>
      </c>
      <c r="B109" s="5" t="s">
        <v>9</v>
      </c>
      <c r="C109" s="6">
        <f>SUM(C104:C108)</f>
        <v>823</v>
      </c>
      <c r="D109" s="6">
        <v>161</v>
      </c>
      <c r="E109" s="6">
        <f>SUM(E104:E108)</f>
        <v>5583</v>
      </c>
      <c r="F109" s="9">
        <f t="shared" si="1"/>
        <v>2.8837542539853125E-2</v>
      </c>
    </row>
    <row r="110" spans="1:6" ht="13" thickBot="1" x14ac:dyDescent="0.3">
      <c r="A110" s="2" t="s">
        <v>28</v>
      </c>
      <c r="B110" s="2" t="s">
        <v>15</v>
      </c>
      <c r="C110" s="3">
        <v>1</v>
      </c>
      <c r="D110" s="4">
        <v>1</v>
      </c>
      <c r="E110" s="3">
        <f>C110*0</f>
        <v>0</v>
      </c>
      <c r="F110" s="8">
        <f t="shared" si="1"/>
        <v>1</v>
      </c>
    </row>
    <row r="111" spans="1:6" ht="13" thickBot="1" x14ac:dyDescent="0.3">
      <c r="A111" s="2" t="s">
        <v>28</v>
      </c>
      <c r="B111" s="2" t="s">
        <v>5</v>
      </c>
      <c r="C111" s="3">
        <v>9</v>
      </c>
      <c r="D111" s="3">
        <v>7</v>
      </c>
      <c r="E111" s="3">
        <f>C111*0</f>
        <v>0</v>
      </c>
      <c r="F111" s="8">
        <f t="shared" si="1"/>
        <v>1</v>
      </c>
    </row>
    <row r="112" spans="1:6" ht="13" thickBot="1" x14ac:dyDescent="0.3">
      <c r="A112" s="2" t="s">
        <v>28</v>
      </c>
      <c r="B112" s="2" t="s">
        <v>6</v>
      </c>
      <c r="C112" s="4">
        <v>54</v>
      </c>
      <c r="D112" s="4">
        <v>6</v>
      </c>
      <c r="E112" s="4">
        <f>C112*4</f>
        <v>216</v>
      </c>
      <c r="F112" s="8">
        <f t="shared" si="1"/>
        <v>2.7777777777777776E-2</v>
      </c>
    </row>
    <row r="113" spans="1:6" ht="13" thickBot="1" x14ac:dyDescent="0.3">
      <c r="A113" s="2" t="s">
        <v>28</v>
      </c>
      <c r="B113" s="2" t="s">
        <v>7</v>
      </c>
      <c r="C113" s="3">
        <v>235</v>
      </c>
      <c r="D113" s="3">
        <v>51</v>
      </c>
      <c r="E113" s="3">
        <f>C113*5</f>
        <v>1175</v>
      </c>
      <c r="F113" s="8">
        <f t="shared" si="1"/>
        <v>4.3404255319148939E-2</v>
      </c>
    </row>
    <row r="114" spans="1:6" ht="13" thickBot="1" x14ac:dyDescent="0.3">
      <c r="A114" s="2" t="s">
        <v>28</v>
      </c>
      <c r="B114" s="2" t="s">
        <v>8</v>
      </c>
      <c r="C114" s="4">
        <v>524</v>
      </c>
      <c r="D114" s="4">
        <v>93</v>
      </c>
      <c r="E114" s="4">
        <f>C114*8</f>
        <v>4192</v>
      </c>
      <c r="F114" s="8">
        <f t="shared" si="1"/>
        <v>2.2185114503816793E-2</v>
      </c>
    </row>
    <row r="115" spans="1:6" ht="13" thickBot="1" x14ac:dyDescent="0.3">
      <c r="A115" s="2" t="s">
        <v>28</v>
      </c>
      <c r="B115" s="5" t="s">
        <v>9</v>
      </c>
      <c r="C115" s="6">
        <f>SUM(C110:C114)</f>
        <v>823</v>
      </c>
      <c r="D115" s="6">
        <v>158</v>
      </c>
      <c r="E115" s="6">
        <f>SUM(E110:E114)</f>
        <v>5583</v>
      </c>
      <c r="F115" s="9">
        <f t="shared" si="1"/>
        <v>2.8300197026688161E-2</v>
      </c>
    </row>
    <row r="116" spans="1:6" ht="13" thickBot="1" x14ac:dyDescent="0.3">
      <c r="A116" s="2" t="s">
        <v>29</v>
      </c>
      <c r="B116" s="2" t="s">
        <v>15</v>
      </c>
      <c r="C116" s="3">
        <v>1</v>
      </c>
      <c r="D116" s="4">
        <v>1</v>
      </c>
      <c r="E116" s="3">
        <f>C116*0</f>
        <v>0</v>
      </c>
      <c r="F116" s="8">
        <f t="shared" si="1"/>
        <v>1</v>
      </c>
    </row>
    <row r="117" spans="1:6" ht="13" thickBot="1" x14ac:dyDescent="0.3">
      <c r="A117" s="2" t="s">
        <v>29</v>
      </c>
      <c r="B117" s="2" t="s">
        <v>5</v>
      </c>
      <c r="C117" s="3">
        <v>9</v>
      </c>
      <c r="D117" s="3">
        <v>7</v>
      </c>
      <c r="E117" s="3">
        <f>C117*0</f>
        <v>0</v>
      </c>
      <c r="F117" s="8">
        <f t="shared" si="1"/>
        <v>1</v>
      </c>
    </row>
    <row r="118" spans="1:6" ht="13" thickBot="1" x14ac:dyDescent="0.3">
      <c r="A118" s="2" t="s">
        <v>29</v>
      </c>
      <c r="B118" s="2" t="s">
        <v>6</v>
      </c>
      <c r="C118" s="4">
        <v>54</v>
      </c>
      <c r="D118" s="4">
        <v>13</v>
      </c>
      <c r="E118" s="4">
        <f>C118*4</f>
        <v>216</v>
      </c>
      <c r="F118" s="8">
        <f t="shared" si="1"/>
        <v>6.0185185185185182E-2</v>
      </c>
    </row>
    <row r="119" spans="1:6" ht="13" thickBot="1" x14ac:dyDescent="0.3">
      <c r="A119" s="2" t="s">
        <v>29</v>
      </c>
      <c r="B119" s="2" t="s">
        <v>7</v>
      </c>
      <c r="C119" s="3">
        <v>235</v>
      </c>
      <c r="D119" s="3">
        <v>57</v>
      </c>
      <c r="E119" s="3">
        <f>C119*5</f>
        <v>1175</v>
      </c>
      <c r="F119" s="8">
        <f t="shared" si="1"/>
        <v>4.851063829787234E-2</v>
      </c>
    </row>
    <row r="120" spans="1:6" ht="13" thickBot="1" x14ac:dyDescent="0.3">
      <c r="A120" s="2" t="s">
        <v>29</v>
      </c>
      <c r="B120" s="2" t="s">
        <v>8</v>
      </c>
      <c r="C120" s="4">
        <v>524</v>
      </c>
      <c r="D120" s="4">
        <v>106</v>
      </c>
      <c r="E120" s="4">
        <f>C120*8</f>
        <v>4192</v>
      </c>
      <c r="F120" s="8">
        <f t="shared" si="1"/>
        <v>2.5286259541984733E-2</v>
      </c>
    </row>
    <row r="121" spans="1:6" ht="13" thickBot="1" x14ac:dyDescent="0.3">
      <c r="A121" s="2" t="s">
        <v>29</v>
      </c>
      <c r="B121" s="5" t="s">
        <v>9</v>
      </c>
      <c r="C121" s="6">
        <f>SUM(C116:C120)</f>
        <v>823</v>
      </c>
      <c r="D121" s="6">
        <v>184</v>
      </c>
      <c r="E121" s="6">
        <f>SUM(E116:E120)</f>
        <v>5583</v>
      </c>
      <c r="F121" s="9">
        <f t="shared" si="1"/>
        <v>3.295719147411786E-2</v>
      </c>
    </row>
    <row r="122" spans="1:6" ht="13" thickBot="1" x14ac:dyDescent="0.3">
      <c r="A122" s="2" t="s">
        <v>30</v>
      </c>
      <c r="B122" s="2" t="s">
        <v>15</v>
      </c>
      <c r="C122" s="3">
        <v>1</v>
      </c>
      <c r="D122" s="4">
        <v>1</v>
      </c>
      <c r="E122" s="3">
        <f>C122*0</f>
        <v>0</v>
      </c>
      <c r="F122" s="8">
        <f t="shared" si="1"/>
        <v>1</v>
      </c>
    </row>
    <row r="123" spans="1:6" ht="13" thickBot="1" x14ac:dyDescent="0.3">
      <c r="A123" s="2" t="s">
        <v>30</v>
      </c>
      <c r="B123" s="2" t="s">
        <v>5</v>
      </c>
      <c r="C123" s="3">
        <v>9</v>
      </c>
      <c r="D123" s="3">
        <v>5</v>
      </c>
      <c r="E123" s="3">
        <f>C123*0</f>
        <v>0</v>
      </c>
      <c r="F123" s="8">
        <f t="shared" si="1"/>
        <v>1</v>
      </c>
    </row>
    <row r="124" spans="1:6" ht="13" thickBot="1" x14ac:dyDescent="0.3">
      <c r="A124" s="2" t="s">
        <v>30</v>
      </c>
      <c r="B124" s="2" t="s">
        <v>6</v>
      </c>
      <c r="C124" s="4">
        <v>54</v>
      </c>
      <c r="D124" s="4">
        <v>14</v>
      </c>
      <c r="E124" s="4">
        <f>C124*4</f>
        <v>216</v>
      </c>
      <c r="F124" s="8">
        <f t="shared" si="1"/>
        <v>6.4814814814814811E-2</v>
      </c>
    </row>
    <row r="125" spans="1:6" ht="13" thickBot="1" x14ac:dyDescent="0.3">
      <c r="A125" s="2" t="s">
        <v>30</v>
      </c>
      <c r="B125" s="2" t="s">
        <v>7</v>
      </c>
      <c r="C125" s="3">
        <v>235</v>
      </c>
      <c r="D125" s="3">
        <v>61</v>
      </c>
      <c r="E125" s="3">
        <f>C125*5</f>
        <v>1175</v>
      </c>
      <c r="F125" s="8">
        <f t="shared" si="1"/>
        <v>5.1914893617021278E-2</v>
      </c>
    </row>
    <row r="126" spans="1:6" ht="13" thickBot="1" x14ac:dyDescent="0.3">
      <c r="A126" s="2" t="s">
        <v>30</v>
      </c>
      <c r="B126" s="2" t="s">
        <v>8</v>
      </c>
      <c r="C126" s="4">
        <v>524</v>
      </c>
      <c r="D126" s="4">
        <v>114</v>
      </c>
      <c r="E126" s="4">
        <f>C126*8</f>
        <v>4192</v>
      </c>
      <c r="F126" s="8">
        <f t="shared" si="1"/>
        <v>2.7194656488549619E-2</v>
      </c>
    </row>
    <row r="127" spans="1:6" ht="13" thickBot="1" x14ac:dyDescent="0.3">
      <c r="A127" s="2" t="s">
        <v>30</v>
      </c>
      <c r="B127" s="5" t="s">
        <v>9</v>
      </c>
      <c r="C127" s="6">
        <f>SUM(C122:C126)</f>
        <v>823</v>
      </c>
      <c r="D127" s="6">
        <v>195</v>
      </c>
      <c r="E127" s="6">
        <f>SUM(E122:E126)</f>
        <v>5583</v>
      </c>
      <c r="F127" s="9">
        <f t="shared" si="1"/>
        <v>3.4927458355722731E-2</v>
      </c>
    </row>
    <row r="128" spans="1:6" ht="13" thickBot="1" x14ac:dyDescent="0.3">
      <c r="A128" s="2" t="s">
        <v>31</v>
      </c>
      <c r="B128" s="2" t="s">
        <v>15</v>
      </c>
      <c r="C128" s="3">
        <v>1</v>
      </c>
      <c r="D128" s="4">
        <v>1</v>
      </c>
      <c r="E128" s="3">
        <f>C128*0</f>
        <v>0</v>
      </c>
      <c r="F128" s="8">
        <f t="shared" si="1"/>
        <v>1</v>
      </c>
    </row>
    <row r="129" spans="1:6" ht="13" thickBot="1" x14ac:dyDescent="0.3">
      <c r="A129" s="2" t="s">
        <v>31</v>
      </c>
      <c r="B129" s="2" t="s">
        <v>5</v>
      </c>
      <c r="C129" s="3">
        <v>9</v>
      </c>
      <c r="D129" s="3">
        <v>7</v>
      </c>
      <c r="E129" s="3">
        <f>C129*0</f>
        <v>0</v>
      </c>
      <c r="F129" s="8">
        <f t="shared" si="1"/>
        <v>1</v>
      </c>
    </row>
    <row r="130" spans="1:6" ht="13" thickBot="1" x14ac:dyDescent="0.3">
      <c r="A130" s="2" t="s">
        <v>31</v>
      </c>
      <c r="B130" s="2" t="s">
        <v>6</v>
      </c>
      <c r="C130" s="4">
        <v>54</v>
      </c>
      <c r="D130" s="4">
        <v>13</v>
      </c>
      <c r="E130" s="4">
        <f>C130*4</f>
        <v>216</v>
      </c>
      <c r="F130" s="8">
        <f t="shared" si="1"/>
        <v>6.0185185185185182E-2</v>
      </c>
    </row>
    <row r="131" spans="1:6" ht="13" thickBot="1" x14ac:dyDescent="0.3">
      <c r="A131" s="2" t="s">
        <v>31</v>
      </c>
      <c r="B131" s="2" t="s">
        <v>7</v>
      </c>
      <c r="C131" s="3">
        <v>235</v>
      </c>
      <c r="D131" s="3">
        <v>66</v>
      </c>
      <c r="E131" s="3">
        <f>C131*5</f>
        <v>1175</v>
      </c>
      <c r="F131" s="8">
        <f t="shared" ref="F131:F181" si="2">IF(E131&lt;&gt;0,IFERROR(D131/E131,0),1)</f>
        <v>5.6170212765957447E-2</v>
      </c>
    </row>
    <row r="132" spans="1:6" ht="13" thickBot="1" x14ac:dyDescent="0.3">
      <c r="A132" s="2" t="s">
        <v>31</v>
      </c>
      <c r="B132" s="2" t="s">
        <v>8</v>
      </c>
      <c r="C132" s="4">
        <v>524</v>
      </c>
      <c r="D132" s="4">
        <v>110</v>
      </c>
      <c r="E132" s="4">
        <f>C132*8</f>
        <v>4192</v>
      </c>
      <c r="F132" s="8">
        <f t="shared" si="2"/>
        <v>2.6240458015267174E-2</v>
      </c>
    </row>
    <row r="133" spans="1:6" ht="13" thickBot="1" x14ac:dyDescent="0.3">
      <c r="A133" s="2" t="s">
        <v>31</v>
      </c>
      <c r="B133" s="5" t="s">
        <v>9</v>
      </c>
      <c r="C133" s="6">
        <f>SUM(C128:C132)</f>
        <v>823</v>
      </c>
      <c r="D133" s="6">
        <v>197</v>
      </c>
      <c r="E133" s="6">
        <f>SUM(E128:E132)</f>
        <v>5583</v>
      </c>
      <c r="F133" s="9">
        <f t="shared" si="2"/>
        <v>3.5285688697832704E-2</v>
      </c>
    </row>
    <row r="134" spans="1:6" ht="13" thickBot="1" x14ac:dyDescent="0.3">
      <c r="A134" s="2" t="s">
        <v>32</v>
      </c>
      <c r="B134" s="2" t="s">
        <v>15</v>
      </c>
      <c r="C134" s="3">
        <v>1</v>
      </c>
      <c r="D134" s="4">
        <v>1</v>
      </c>
      <c r="E134" s="3">
        <f>C134*0</f>
        <v>0</v>
      </c>
      <c r="F134" s="8">
        <f t="shared" si="2"/>
        <v>1</v>
      </c>
    </row>
    <row r="135" spans="1:6" ht="13" thickBot="1" x14ac:dyDescent="0.3">
      <c r="A135" s="2" t="s">
        <v>32</v>
      </c>
      <c r="B135" s="2" t="s">
        <v>5</v>
      </c>
      <c r="C135" s="3">
        <v>9</v>
      </c>
      <c r="D135" s="3">
        <v>7</v>
      </c>
      <c r="E135" s="3">
        <f>C135*0</f>
        <v>0</v>
      </c>
      <c r="F135" s="8">
        <f t="shared" si="2"/>
        <v>1</v>
      </c>
    </row>
    <row r="136" spans="1:6" ht="13" thickBot="1" x14ac:dyDescent="0.3">
      <c r="A136" s="2" t="s">
        <v>32</v>
      </c>
      <c r="B136" s="2" t="s">
        <v>6</v>
      </c>
      <c r="C136" s="4">
        <v>54</v>
      </c>
      <c r="D136" s="4">
        <v>11</v>
      </c>
      <c r="E136" s="4">
        <f>C136*4</f>
        <v>216</v>
      </c>
      <c r="F136" s="8">
        <f t="shared" si="2"/>
        <v>5.0925925925925923E-2</v>
      </c>
    </row>
    <row r="137" spans="1:6" ht="13" thickBot="1" x14ac:dyDescent="0.3">
      <c r="A137" s="2" t="s">
        <v>32</v>
      </c>
      <c r="B137" s="2" t="s">
        <v>7</v>
      </c>
      <c r="C137" s="3">
        <v>235</v>
      </c>
      <c r="D137" s="3">
        <v>68</v>
      </c>
      <c r="E137" s="3">
        <f>C137*5</f>
        <v>1175</v>
      </c>
      <c r="F137" s="8">
        <f t="shared" si="2"/>
        <v>5.7872340425531917E-2</v>
      </c>
    </row>
    <row r="138" spans="1:6" ht="13" thickBot="1" x14ac:dyDescent="0.3">
      <c r="A138" s="2" t="s">
        <v>32</v>
      </c>
      <c r="B138" s="2" t="s">
        <v>8</v>
      </c>
      <c r="C138" s="4">
        <v>524</v>
      </c>
      <c r="D138" s="4">
        <v>109</v>
      </c>
      <c r="E138" s="4">
        <f>C138*8</f>
        <v>4192</v>
      </c>
      <c r="F138" s="8">
        <f t="shared" si="2"/>
        <v>2.6001908396946567E-2</v>
      </c>
    </row>
    <row r="139" spans="1:6" ht="13" thickBot="1" x14ac:dyDescent="0.3">
      <c r="A139" s="2" t="s">
        <v>32</v>
      </c>
      <c r="B139" s="5" t="s">
        <v>9</v>
      </c>
      <c r="C139" s="6">
        <f>SUM(C134:C138)</f>
        <v>823</v>
      </c>
      <c r="D139" s="6">
        <v>196</v>
      </c>
      <c r="E139" s="6">
        <f>SUM(E134:E138)</f>
        <v>5583</v>
      </c>
      <c r="F139" s="9">
        <f t="shared" si="2"/>
        <v>3.5106573526777721E-2</v>
      </c>
    </row>
    <row r="140" spans="1:6" ht="13" thickBot="1" x14ac:dyDescent="0.3">
      <c r="A140" s="2" t="s">
        <v>33</v>
      </c>
      <c r="B140" s="2" t="s">
        <v>15</v>
      </c>
      <c r="C140" s="3">
        <v>1</v>
      </c>
      <c r="D140" s="4">
        <v>1</v>
      </c>
      <c r="E140" s="3">
        <f>C140*0</f>
        <v>0</v>
      </c>
      <c r="F140" s="8">
        <f t="shared" si="2"/>
        <v>1</v>
      </c>
    </row>
    <row r="141" spans="1:6" ht="13" thickBot="1" x14ac:dyDescent="0.3">
      <c r="A141" s="2" t="s">
        <v>33</v>
      </c>
      <c r="B141" s="2" t="s">
        <v>5</v>
      </c>
      <c r="C141" s="3">
        <v>9</v>
      </c>
      <c r="D141" s="3">
        <v>7</v>
      </c>
      <c r="E141" s="3">
        <f>C141*0</f>
        <v>0</v>
      </c>
      <c r="F141" s="8">
        <f t="shared" si="2"/>
        <v>1</v>
      </c>
    </row>
    <row r="142" spans="1:6" ht="13" thickBot="1" x14ac:dyDescent="0.3">
      <c r="A142" s="2" t="s">
        <v>33</v>
      </c>
      <c r="B142" s="2" t="s">
        <v>6</v>
      </c>
      <c r="C142" s="4">
        <v>54</v>
      </c>
      <c r="D142" s="4">
        <v>19</v>
      </c>
      <c r="E142" s="4">
        <f>C142*4</f>
        <v>216</v>
      </c>
      <c r="F142" s="8">
        <f t="shared" si="2"/>
        <v>8.7962962962962965E-2</v>
      </c>
    </row>
    <row r="143" spans="1:6" ht="13" thickBot="1" x14ac:dyDescent="0.3">
      <c r="A143" s="2" t="s">
        <v>33</v>
      </c>
      <c r="B143" s="2" t="s">
        <v>7</v>
      </c>
      <c r="C143" s="3">
        <v>235</v>
      </c>
      <c r="D143" s="3">
        <v>64</v>
      </c>
      <c r="E143" s="3">
        <f>C143*5</f>
        <v>1175</v>
      </c>
      <c r="F143" s="8">
        <f t="shared" si="2"/>
        <v>5.4468085106382978E-2</v>
      </c>
    </row>
    <row r="144" spans="1:6" ht="13" thickBot="1" x14ac:dyDescent="0.3">
      <c r="A144" s="2" t="s">
        <v>33</v>
      </c>
      <c r="B144" s="2" t="s">
        <v>8</v>
      </c>
      <c r="C144" s="4">
        <v>524</v>
      </c>
      <c r="D144" s="4">
        <v>124</v>
      </c>
      <c r="E144" s="4">
        <f>C144*8</f>
        <v>4192</v>
      </c>
      <c r="F144" s="8">
        <f t="shared" si="2"/>
        <v>2.9580152671755726E-2</v>
      </c>
    </row>
    <row r="145" spans="1:6" ht="13" thickBot="1" x14ac:dyDescent="0.3">
      <c r="A145" s="2" t="s">
        <v>33</v>
      </c>
      <c r="B145" s="5" t="s">
        <v>9</v>
      </c>
      <c r="C145" s="6">
        <f>SUM(C140:C144)</f>
        <v>823</v>
      </c>
      <c r="D145" s="6">
        <v>215</v>
      </c>
      <c r="E145" s="6">
        <f>SUM(E140:E144)</f>
        <v>5583</v>
      </c>
      <c r="F145" s="9">
        <f t="shared" si="2"/>
        <v>3.8509761776822499E-2</v>
      </c>
    </row>
    <row r="146" spans="1:6" ht="13" thickBot="1" x14ac:dyDescent="0.3">
      <c r="A146" s="2" t="s">
        <v>34</v>
      </c>
      <c r="B146" s="2" t="s">
        <v>15</v>
      </c>
      <c r="C146" s="3">
        <v>1</v>
      </c>
      <c r="D146" s="4">
        <v>1</v>
      </c>
      <c r="E146" s="3">
        <f>C146*0</f>
        <v>0</v>
      </c>
      <c r="F146" s="8">
        <f t="shared" si="2"/>
        <v>1</v>
      </c>
    </row>
    <row r="147" spans="1:6" ht="13" thickBot="1" x14ac:dyDescent="0.3">
      <c r="A147" s="2" t="s">
        <v>34</v>
      </c>
      <c r="B147" s="2" t="s">
        <v>5</v>
      </c>
      <c r="C147" s="3">
        <v>9</v>
      </c>
      <c r="D147" s="3">
        <v>7</v>
      </c>
      <c r="E147" s="3">
        <f>C147*0</f>
        <v>0</v>
      </c>
      <c r="F147" s="8">
        <f t="shared" si="2"/>
        <v>1</v>
      </c>
    </row>
    <row r="148" spans="1:6" ht="13" thickBot="1" x14ac:dyDescent="0.3">
      <c r="A148" s="2" t="s">
        <v>34</v>
      </c>
      <c r="B148" s="2" t="s">
        <v>6</v>
      </c>
      <c r="C148" s="4">
        <v>54</v>
      </c>
      <c r="D148" s="4">
        <v>20</v>
      </c>
      <c r="E148" s="4">
        <f>C148*4</f>
        <v>216</v>
      </c>
      <c r="F148" s="8">
        <f t="shared" si="2"/>
        <v>9.2592592592592587E-2</v>
      </c>
    </row>
    <row r="149" spans="1:6" ht="13" thickBot="1" x14ac:dyDescent="0.3">
      <c r="A149" s="2" t="s">
        <v>34</v>
      </c>
      <c r="B149" s="2" t="s">
        <v>7</v>
      </c>
      <c r="C149" s="3">
        <v>235</v>
      </c>
      <c r="D149" s="3">
        <v>82</v>
      </c>
      <c r="E149" s="3">
        <f>C149*5</f>
        <v>1175</v>
      </c>
      <c r="F149" s="8">
        <f t="shared" si="2"/>
        <v>6.9787234042553187E-2</v>
      </c>
    </row>
    <row r="150" spans="1:6" ht="13" thickBot="1" x14ac:dyDescent="0.3">
      <c r="A150" s="2" t="s">
        <v>34</v>
      </c>
      <c r="B150" s="2" t="s">
        <v>8</v>
      </c>
      <c r="C150" s="4">
        <v>524</v>
      </c>
      <c r="D150" s="4">
        <v>118</v>
      </c>
      <c r="E150" s="4">
        <f>C150*8</f>
        <v>4192</v>
      </c>
      <c r="F150" s="8">
        <f t="shared" si="2"/>
        <v>2.8148854961832059E-2</v>
      </c>
    </row>
    <row r="151" spans="1:6" ht="13" thickBot="1" x14ac:dyDescent="0.3">
      <c r="A151" s="2" t="s">
        <v>34</v>
      </c>
      <c r="B151" s="5" t="s">
        <v>9</v>
      </c>
      <c r="C151" s="6">
        <f>SUM(C146:C150)</f>
        <v>823</v>
      </c>
      <c r="D151" s="6">
        <v>228</v>
      </c>
      <c r="E151" s="6">
        <f>SUM(E146:E150)</f>
        <v>5583</v>
      </c>
      <c r="F151" s="9">
        <f t="shared" si="2"/>
        <v>4.0838259000537343E-2</v>
      </c>
    </row>
    <row r="152" spans="1:6" ht="13" thickBot="1" x14ac:dyDescent="0.3">
      <c r="A152" s="2" t="s">
        <v>35</v>
      </c>
      <c r="B152" s="2" t="s">
        <v>15</v>
      </c>
      <c r="C152" s="3">
        <v>1</v>
      </c>
      <c r="D152" s="4">
        <v>1</v>
      </c>
      <c r="E152" s="3">
        <f>C152*0</f>
        <v>0</v>
      </c>
      <c r="F152" s="8">
        <f t="shared" si="2"/>
        <v>1</v>
      </c>
    </row>
    <row r="153" spans="1:6" ht="13" thickBot="1" x14ac:dyDescent="0.3">
      <c r="A153" s="2" t="s">
        <v>35</v>
      </c>
      <c r="B153" s="2" t="s">
        <v>5</v>
      </c>
      <c r="C153" s="3">
        <v>9</v>
      </c>
      <c r="D153" s="3">
        <v>9</v>
      </c>
      <c r="E153" s="3">
        <f>C153*0</f>
        <v>0</v>
      </c>
      <c r="F153" s="8">
        <f t="shared" si="2"/>
        <v>1</v>
      </c>
    </row>
    <row r="154" spans="1:6" ht="13" thickBot="1" x14ac:dyDescent="0.3">
      <c r="A154" s="2" t="s">
        <v>35</v>
      </c>
      <c r="B154" s="2" t="s">
        <v>6</v>
      </c>
      <c r="C154" s="4">
        <v>54</v>
      </c>
      <c r="D154" s="4">
        <v>13</v>
      </c>
      <c r="E154" s="4">
        <f>C154*4</f>
        <v>216</v>
      </c>
      <c r="F154" s="8">
        <f t="shared" si="2"/>
        <v>6.0185185185185182E-2</v>
      </c>
    </row>
    <row r="155" spans="1:6" ht="13" thickBot="1" x14ac:dyDescent="0.3">
      <c r="A155" s="2" t="s">
        <v>35</v>
      </c>
      <c r="B155" s="2" t="s">
        <v>7</v>
      </c>
      <c r="C155" s="3">
        <v>235</v>
      </c>
      <c r="D155" s="3">
        <v>80</v>
      </c>
      <c r="E155" s="3">
        <f>C155*5</f>
        <v>1175</v>
      </c>
      <c r="F155" s="8">
        <f t="shared" si="2"/>
        <v>6.8085106382978725E-2</v>
      </c>
    </row>
    <row r="156" spans="1:6" ht="13" thickBot="1" x14ac:dyDescent="0.3">
      <c r="A156" s="2" t="s">
        <v>35</v>
      </c>
      <c r="B156" s="2" t="s">
        <v>8</v>
      </c>
      <c r="C156" s="4">
        <v>524</v>
      </c>
      <c r="D156" s="4">
        <v>130</v>
      </c>
      <c r="E156" s="4">
        <f>C156*8</f>
        <v>4192</v>
      </c>
      <c r="F156" s="8">
        <f t="shared" si="2"/>
        <v>3.1011450381679389E-2</v>
      </c>
    </row>
    <row r="157" spans="1:6" ht="13" thickBot="1" x14ac:dyDescent="0.3">
      <c r="A157" s="2" t="s">
        <v>35</v>
      </c>
      <c r="B157" s="5" t="s">
        <v>9</v>
      </c>
      <c r="C157" s="6">
        <f>SUM(C152:C156)</f>
        <v>823</v>
      </c>
      <c r="D157" s="6">
        <v>233</v>
      </c>
      <c r="E157" s="6">
        <f>SUM(E152:E156)</f>
        <v>5583</v>
      </c>
      <c r="F157" s="9">
        <f t="shared" si="2"/>
        <v>4.1733834855812287E-2</v>
      </c>
    </row>
    <row r="158" spans="1:6" ht="13" thickBot="1" x14ac:dyDescent="0.3">
      <c r="A158" s="2" t="s">
        <v>36</v>
      </c>
      <c r="B158" s="2" t="s">
        <v>15</v>
      </c>
      <c r="C158" s="3">
        <v>1</v>
      </c>
      <c r="D158" s="4">
        <v>1</v>
      </c>
      <c r="E158" s="3">
        <f>C158*0</f>
        <v>0</v>
      </c>
      <c r="F158" s="8">
        <f t="shared" si="2"/>
        <v>1</v>
      </c>
    </row>
    <row r="159" spans="1:6" ht="13" thickBot="1" x14ac:dyDescent="0.3">
      <c r="A159" s="2" t="s">
        <v>36</v>
      </c>
      <c r="B159" s="2" t="s">
        <v>5</v>
      </c>
      <c r="C159" s="3">
        <v>9</v>
      </c>
      <c r="D159" s="3">
        <v>9</v>
      </c>
      <c r="E159" s="3">
        <f>C159*0</f>
        <v>0</v>
      </c>
      <c r="F159" s="8">
        <f t="shared" si="2"/>
        <v>1</v>
      </c>
    </row>
    <row r="160" spans="1:6" ht="13" thickBot="1" x14ac:dyDescent="0.3">
      <c r="A160" s="2" t="s">
        <v>36</v>
      </c>
      <c r="B160" s="2" t="s">
        <v>6</v>
      </c>
      <c r="C160" s="4">
        <v>54</v>
      </c>
      <c r="D160" s="4">
        <v>18</v>
      </c>
      <c r="E160" s="4">
        <f>C160*4</f>
        <v>216</v>
      </c>
      <c r="F160" s="8">
        <f t="shared" si="2"/>
        <v>8.3333333333333329E-2</v>
      </c>
    </row>
    <row r="161" spans="1:6" ht="13" thickBot="1" x14ac:dyDescent="0.3">
      <c r="A161" s="2" t="s">
        <v>36</v>
      </c>
      <c r="B161" s="2" t="s">
        <v>7</v>
      </c>
      <c r="C161" s="3">
        <v>235</v>
      </c>
      <c r="D161" s="3">
        <v>75</v>
      </c>
      <c r="E161" s="3">
        <f>C161*5</f>
        <v>1175</v>
      </c>
      <c r="F161" s="8">
        <f t="shared" si="2"/>
        <v>6.3829787234042548E-2</v>
      </c>
    </row>
    <row r="162" spans="1:6" ht="13" thickBot="1" x14ac:dyDescent="0.3">
      <c r="A162" s="2" t="s">
        <v>36</v>
      </c>
      <c r="B162" s="2" t="s">
        <v>8</v>
      </c>
      <c r="C162" s="4">
        <v>524</v>
      </c>
      <c r="D162" s="4">
        <v>145</v>
      </c>
      <c r="E162" s="4">
        <f>C162*8</f>
        <v>4192</v>
      </c>
      <c r="F162" s="8">
        <f t="shared" si="2"/>
        <v>3.4589694656488548E-2</v>
      </c>
    </row>
    <row r="163" spans="1:6" ht="13" thickBot="1" x14ac:dyDescent="0.3">
      <c r="A163" s="2" t="s">
        <v>36</v>
      </c>
      <c r="B163" s="5" t="s">
        <v>9</v>
      </c>
      <c r="C163" s="6">
        <f>SUM(C158:C162)</f>
        <v>823</v>
      </c>
      <c r="D163" s="6">
        <v>248</v>
      </c>
      <c r="E163" s="6">
        <f>SUM(E158:E162)</f>
        <v>5583</v>
      </c>
      <c r="F163" s="9">
        <f t="shared" si="2"/>
        <v>4.4420562421637111E-2</v>
      </c>
    </row>
    <row r="164" spans="1:6" ht="13" thickBot="1" x14ac:dyDescent="0.3">
      <c r="A164" s="2" t="s">
        <v>37</v>
      </c>
      <c r="B164" s="2" t="s">
        <v>15</v>
      </c>
      <c r="C164" s="3">
        <v>1</v>
      </c>
      <c r="D164" s="4">
        <v>1</v>
      </c>
      <c r="E164" s="3">
        <f>C164*0</f>
        <v>0</v>
      </c>
      <c r="F164" s="8">
        <f t="shared" si="2"/>
        <v>1</v>
      </c>
    </row>
    <row r="165" spans="1:6" ht="13" thickBot="1" x14ac:dyDescent="0.3">
      <c r="A165" s="2" t="s">
        <v>37</v>
      </c>
      <c r="B165" s="2" t="s">
        <v>5</v>
      </c>
      <c r="C165" s="3">
        <v>9</v>
      </c>
      <c r="D165" s="3">
        <v>6</v>
      </c>
      <c r="E165" s="3">
        <f>C165*0</f>
        <v>0</v>
      </c>
      <c r="F165" s="8">
        <f t="shared" si="2"/>
        <v>1</v>
      </c>
    </row>
    <row r="166" spans="1:6" ht="13" thickBot="1" x14ac:dyDescent="0.3">
      <c r="A166" s="2" t="s">
        <v>37</v>
      </c>
      <c r="B166" s="2" t="s">
        <v>6</v>
      </c>
      <c r="C166" s="4">
        <v>54</v>
      </c>
      <c r="D166" s="4">
        <v>20</v>
      </c>
      <c r="E166" s="4">
        <f>C166*4</f>
        <v>216</v>
      </c>
      <c r="F166" s="8">
        <f t="shared" si="2"/>
        <v>9.2592592592592587E-2</v>
      </c>
    </row>
    <row r="167" spans="1:6" ht="13" thickBot="1" x14ac:dyDescent="0.3">
      <c r="A167" s="2" t="s">
        <v>37</v>
      </c>
      <c r="B167" s="2" t="s">
        <v>7</v>
      </c>
      <c r="C167" s="3">
        <v>235</v>
      </c>
      <c r="D167" s="3">
        <v>78</v>
      </c>
      <c r="E167" s="3">
        <f>C167*5</f>
        <v>1175</v>
      </c>
      <c r="F167" s="8">
        <f t="shared" si="2"/>
        <v>6.6382978723404248E-2</v>
      </c>
    </row>
    <row r="168" spans="1:6" ht="13" thickBot="1" x14ac:dyDescent="0.3">
      <c r="A168" s="2" t="s">
        <v>37</v>
      </c>
      <c r="B168" s="2" t="s">
        <v>8</v>
      </c>
      <c r="C168" s="4">
        <v>524</v>
      </c>
      <c r="D168" s="4">
        <v>134</v>
      </c>
      <c r="E168" s="4">
        <f>C168*8</f>
        <v>4192</v>
      </c>
      <c r="F168" s="8">
        <f t="shared" si="2"/>
        <v>3.196564885496183E-2</v>
      </c>
    </row>
    <row r="169" spans="1:6" ht="13" thickBot="1" x14ac:dyDescent="0.3">
      <c r="A169" s="2" t="s">
        <v>37</v>
      </c>
      <c r="B169" s="5" t="s">
        <v>9</v>
      </c>
      <c r="C169" s="6">
        <f>SUM(C164:C168)</f>
        <v>823</v>
      </c>
      <c r="D169" s="6">
        <v>239</v>
      </c>
      <c r="E169" s="6">
        <f>SUM(E164:E168)</f>
        <v>5583</v>
      </c>
      <c r="F169" s="9">
        <f t="shared" si="2"/>
        <v>4.280852588214222E-2</v>
      </c>
    </row>
    <row r="170" spans="1:6" ht="13" thickBot="1" x14ac:dyDescent="0.3">
      <c r="A170" s="2" t="s">
        <v>38</v>
      </c>
      <c r="B170" s="2" t="s">
        <v>15</v>
      </c>
      <c r="C170" s="3">
        <v>1</v>
      </c>
      <c r="D170" s="4">
        <v>1</v>
      </c>
      <c r="E170" s="3">
        <f>C170*0</f>
        <v>0</v>
      </c>
      <c r="F170" s="8">
        <f t="shared" si="2"/>
        <v>1</v>
      </c>
    </row>
    <row r="171" spans="1:6" ht="13" thickBot="1" x14ac:dyDescent="0.3">
      <c r="A171" s="2" t="s">
        <v>38</v>
      </c>
      <c r="B171" s="2" t="s">
        <v>5</v>
      </c>
      <c r="C171" s="3">
        <v>9</v>
      </c>
      <c r="D171" s="3">
        <v>9</v>
      </c>
      <c r="E171" s="3">
        <f>C171*0</f>
        <v>0</v>
      </c>
      <c r="F171" s="8">
        <f t="shared" si="2"/>
        <v>1</v>
      </c>
    </row>
    <row r="172" spans="1:6" ht="13" thickBot="1" x14ac:dyDescent="0.3">
      <c r="A172" s="2" t="s">
        <v>38</v>
      </c>
      <c r="B172" s="2" t="s">
        <v>6</v>
      </c>
      <c r="C172" s="4">
        <v>54</v>
      </c>
      <c r="D172" s="4">
        <v>18</v>
      </c>
      <c r="E172" s="4">
        <f>C172*4</f>
        <v>216</v>
      </c>
      <c r="F172" s="8">
        <f t="shared" si="2"/>
        <v>8.3333333333333329E-2</v>
      </c>
    </row>
    <row r="173" spans="1:6" ht="13" thickBot="1" x14ac:dyDescent="0.3">
      <c r="A173" s="2" t="s">
        <v>38</v>
      </c>
      <c r="B173" s="2" t="s">
        <v>7</v>
      </c>
      <c r="C173" s="3">
        <v>235</v>
      </c>
      <c r="D173" s="3">
        <v>81</v>
      </c>
      <c r="E173" s="3">
        <f>C173*5</f>
        <v>1175</v>
      </c>
      <c r="F173" s="8">
        <f t="shared" si="2"/>
        <v>6.8936170212765963E-2</v>
      </c>
    </row>
    <row r="174" spans="1:6" ht="13" thickBot="1" x14ac:dyDescent="0.3">
      <c r="A174" s="2" t="s">
        <v>38</v>
      </c>
      <c r="B174" s="2" t="s">
        <v>8</v>
      </c>
      <c r="C174" s="4">
        <v>524</v>
      </c>
      <c r="D174" s="4">
        <v>153</v>
      </c>
      <c r="E174" s="4">
        <f>C174*8</f>
        <v>4192</v>
      </c>
      <c r="F174" s="8">
        <f t="shared" si="2"/>
        <v>3.6498091603053437E-2</v>
      </c>
    </row>
    <row r="175" spans="1:6" ht="13" thickBot="1" x14ac:dyDescent="0.3">
      <c r="A175" s="2" t="s">
        <v>38</v>
      </c>
      <c r="B175" s="5" t="s">
        <v>9</v>
      </c>
      <c r="C175" s="6">
        <f>SUM(C170:C174)</f>
        <v>823</v>
      </c>
      <c r="D175" s="6">
        <v>262</v>
      </c>
      <c r="E175" s="6">
        <f>SUM(E170:E174)</f>
        <v>5583</v>
      </c>
      <c r="F175" s="9">
        <f t="shared" si="2"/>
        <v>4.6928174816406952E-2</v>
      </c>
    </row>
    <row r="176" spans="1:6" ht="13" thickBot="1" x14ac:dyDescent="0.3">
      <c r="A176" s="2" t="s">
        <v>39</v>
      </c>
      <c r="B176" s="2" t="s">
        <v>15</v>
      </c>
      <c r="C176" s="3">
        <v>1</v>
      </c>
      <c r="D176" s="3">
        <v>0</v>
      </c>
      <c r="E176" s="3">
        <f>C176*0</f>
        <v>0</v>
      </c>
      <c r="F176" s="8">
        <f t="shared" si="2"/>
        <v>1</v>
      </c>
    </row>
    <row r="177" spans="1:6" ht="13" thickBot="1" x14ac:dyDescent="0.3">
      <c r="A177" s="2" t="s">
        <v>39</v>
      </c>
      <c r="B177" s="2" t="s">
        <v>5</v>
      </c>
      <c r="C177" s="3">
        <v>9</v>
      </c>
      <c r="D177" s="4">
        <v>8</v>
      </c>
      <c r="E177" s="3">
        <f>C177*0</f>
        <v>0</v>
      </c>
      <c r="F177" s="8">
        <f t="shared" si="2"/>
        <v>1</v>
      </c>
    </row>
    <row r="178" spans="1:6" ht="13" thickBot="1" x14ac:dyDescent="0.3">
      <c r="A178" s="2" t="s">
        <v>39</v>
      </c>
      <c r="B178" s="2" t="s">
        <v>6</v>
      </c>
      <c r="C178" s="4">
        <v>54</v>
      </c>
      <c r="D178" s="3">
        <v>18</v>
      </c>
      <c r="E178" s="4">
        <f>C178*4</f>
        <v>216</v>
      </c>
      <c r="F178" s="8">
        <f t="shared" si="2"/>
        <v>8.3333333333333329E-2</v>
      </c>
    </row>
    <row r="179" spans="1:6" ht="13" thickBot="1" x14ac:dyDescent="0.3">
      <c r="A179" s="2" t="s">
        <v>39</v>
      </c>
      <c r="B179" s="2" t="s">
        <v>7</v>
      </c>
      <c r="C179" s="3">
        <v>235</v>
      </c>
      <c r="D179" s="4">
        <v>70</v>
      </c>
      <c r="E179" s="3">
        <f>C179*5</f>
        <v>1175</v>
      </c>
      <c r="F179" s="8">
        <f t="shared" si="2"/>
        <v>5.9574468085106386E-2</v>
      </c>
    </row>
    <row r="180" spans="1:6" ht="13" thickBot="1" x14ac:dyDescent="0.3">
      <c r="A180" s="2" t="s">
        <v>39</v>
      </c>
      <c r="B180" s="2" t="s">
        <v>8</v>
      </c>
      <c r="C180" s="4">
        <v>524</v>
      </c>
      <c r="D180" s="3">
        <v>112</v>
      </c>
      <c r="E180" s="4">
        <f>C180*8</f>
        <v>4192</v>
      </c>
      <c r="F180" s="8">
        <f t="shared" si="2"/>
        <v>2.6717557251908396E-2</v>
      </c>
    </row>
    <row r="181" spans="1:6" ht="13" thickBot="1" x14ac:dyDescent="0.3">
      <c r="A181" s="2" t="s">
        <v>39</v>
      </c>
      <c r="B181" s="5" t="s">
        <v>9</v>
      </c>
      <c r="C181" s="6">
        <f>SUM(C176:C180)</f>
        <v>823</v>
      </c>
      <c r="D181" s="6">
        <v>208</v>
      </c>
      <c r="E181" s="6">
        <f>SUM(E176:E180)</f>
        <v>5583</v>
      </c>
      <c r="F181" s="9">
        <f t="shared" si="2"/>
        <v>3.7255955579437582E-2</v>
      </c>
    </row>
    <row r="182" spans="1:6" ht="13" thickBot="1" x14ac:dyDescent="0.3">
      <c r="A182" s="2" t="s">
        <v>40</v>
      </c>
      <c r="B182" s="2" t="s">
        <v>15</v>
      </c>
      <c r="C182" s="3">
        <v>1</v>
      </c>
      <c r="D182" s="3">
        <v>0</v>
      </c>
      <c r="E182" s="3">
        <f>C182*0</f>
        <v>0</v>
      </c>
      <c r="F182" s="8">
        <f>IF(E182&lt;&gt;0,IFERROR(D182/E182,0),1)</f>
        <v>1</v>
      </c>
    </row>
    <row r="183" spans="1:6" ht="13" thickBot="1" x14ac:dyDescent="0.3">
      <c r="A183" s="2" t="s">
        <v>40</v>
      </c>
      <c r="B183" s="2" t="s">
        <v>5</v>
      </c>
      <c r="C183" s="3">
        <v>9</v>
      </c>
      <c r="D183" s="3">
        <v>7</v>
      </c>
      <c r="E183" s="3">
        <f>C183*0</f>
        <v>0</v>
      </c>
      <c r="F183" s="8">
        <f t="shared" ref="F183:F246" si="3">IF(E183&lt;&gt;0,IFERROR(D183/E183,0),1)</f>
        <v>1</v>
      </c>
    </row>
    <row r="184" spans="1:6" ht="13" thickBot="1" x14ac:dyDescent="0.3">
      <c r="A184" s="2" t="s">
        <v>40</v>
      </c>
      <c r="B184" s="2" t="s">
        <v>6</v>
      </c>
      <c r="C184" s="4">
        <v>54</v>
      </c>
      <c r="D184" s="4">
        <v>15</v>
      </c>
      <c r="E184" s="4">
        <f>C184*4</f>
        <v>216</v>
      </c>
      <c r="F184" s="8">
        <f t="shared" si="3"/>
        <v>6.9444444444444448E-2</v>
      </c>
    </row>
    <row r="185" spans="1:6" ht="13" thickBot="1" x14ac:dyDescent="0.3">
      <c r="A185" s="2" t="s">
        <v>40</v>
      </c>
      <c r="B185" s="2" t="s">
        <v>7</v>
      </c>
      <c r="C185" s="3">
        <v>235</v>
      </c>
      <c r="D185" s="3">
        <v>68</v>
      </c>
      <c r="E185" s="3">
        <f>C185*5</f>
        <v>1175</v>
      </c>
      <c r="F185" s="8">
        <f t="shared" si="3"/>
        <v>5.7872340425531917E-2</v>
      </c>
    </row>
    <row r="186" spans="1:6" ht="13" thickBot="1" x14ac:dyDescent="0.3">
      <c r="A186" s="2" t="s">
        <v>40</v>
      </c>
      <c r="B186" s="2" t="s">
        <v>8</v>
      </c>
      <c r="C186" s="4">
        <v>524</v>
      </c>
      <c r="D186" s="4">
        <v>113</v>
      </c>
      <c r="E186" s="4">
        <f>C186*8</f>
        <v>4192</v>
      </c>
      <c r="F186" s="8">
        <f t="shared" si="3"/>
        <v>2.6956106870229007E-2</v>
      </c>
    </row>
    <row r="187" spans="1:6" ht="13" thickBot="1" x14ac:dyDescent="0.3">
      <c r="A187" s="2" t="s">
        <v>40</v>
      </c>
      <c r="B187" s="5" t="s">
        <v>9</v>
      </c>
      <c r="C187" s="6">
        <f>SUM(C182:C186)</f>
        <v>823</v>
      </c>
      <c r="D187" s="6">
        <v>203</v>
      </c>
      <c r="E187" s="6">
        <f>SUM(E182:E186)</f>
        <v>5583</v>
      </c>
      <c r="F187" s="9">
        <f t="shared" si="3"/>
        <v>3.6360379724162638E-2</v>
      </c>
    </row>
    <row r="188" spans="1:6" ht="13" thickBot="1" x14ac:dyDescent="0.3">
      <c r="A188" s="2" t="s">
        <v>41</v>
      </c>
      <c r="B188" s="2" t="s">
        <v>15</v>
      </c>
      <c r="C188" s="3">
        <v>1</v>
      </c>
      <c r="D188" s="4">
        <v>1</v>
      </c>
      <c r="E188" s="3">
        <f>C188*0</f>
        <v>0</v>
      </c>
      <c r="F188" s="8">
        <f t="shared" si="3"/>
        <v>1</v>
      </c>
    </row>
    <row r="189" spans="1:6" ht="13" thickBot="1" x14ac:dyDescent="0.3">
      <c r="A189" s="2" t="s">
        <v>41</v>
      </c>
      <c r="B189" s="2" t="s">
        <v>5</v>
      </c>
      <c r="C189" s="3">
        <v>9</v>
      </c>
      <c r="D189" s="3">
        <v>9</v>
      </c>
      <c r="E189" s="3">
        <f>C189*0</f>
        <v>0</v>
      </c>
      <c r="F189" s="8">
        <f t="shared" si="3"/>
        <v>1</v>
      </c>
    </row>
    <row r="190" spans="1:6" ht="13" thickBot="1" x14ac:dyDescent="0.3">
      <c r="A190" s="2" t="s">
        <v>41</v>
      </c>
      <c r="B190" s="2" t="s">
        <v>6</v>
      </c>
      <c r="C190" s="4">
        <v>54</v>
      </c>
      <c r="D190" s="4">
        <v>19</v>
      </c>
      <c r="E190" s="4">
        <f>C190*4</f>
        <v>216</v>
      </c>
      <c r="F190" s="8">
        <f t="shared" si="3"/>
        <v>8.7962962962962965E-2</v>
      </c>
    </row>
    <row r="191" spans="1:6" ht="13" thickBot="1" x14ac:dyDescent="0.3">
      <c r="A191" s="2" t="s">
        <v>41</v>
      </c>
      <c r="B191" s="2" t="s">
        <v>7</v>
      </c>
      <c r="C191" s="3">
        <v>235</v>
      </c>
      <c r="D191" s="3">
        <v>79</v>
      </c>
      <c r="E191" s="3">
        <f>C191*5</f>
        <v>1175</v>
      </c>
      <c r="F191" s="8">
        <f t="shared" si="3"/>
        <v>6.7234042553191486E-2</v>
      </c>
    </row>
    <row r="192" spans="1:6" ht="13" thickBot="1" x14ac:dyDescent="0.3">
      <c r="A192" s="2" t="s">
        <v>41</v>
      </c>
      <c r="B192" s="2" t="s">
        <v>8</v>
      </c>
      <c r="C192" s="4">
        <v>524</v>
      </c>
      <c r="D192" s="4">
        <v>107</v>
      </c>
      <c r="E192" s="4">
        <f>C192*8</f>
        <v>4192</v>
      </c>
      <c r="F192" s="8">
        <f t="shared" si="3"/>
        <v>2.5524809160305344E-2</v>
      </c>
    </row>
    <row r="193" spans="1:6" ht="13" thickBot="1" x14ac:dyDescent="0.3">
      <c r="A193" s="2" t="s">
        <v>41</v>
      </c>
      <c r="B193" s="5" t="s">
        <v>9</v>
      </c>
      <c r="C193" s="6">
        <f>SUM(C188:C192)</f>
        <v>823</v>
      </c>
      <c r="D193" s="6">
        <v>215</v>
      </c>
      <c r="E193" s="6">
        <f>SUM(E188:E192)</f>
        <v>5583</v>
      </c>
      <c r="F193" s="9">
        <f t="shared" si="3"/>
        <v>3.8509761776822499E-2</v>
      </c>
    </row>
    <row r="194" spans="1:6" ht="13" thickBot="1" x14ac:dyDescent="0.3">
      <c r="A194" s="2" t="s">
        <v>42</v>
      </c>
      <c r="B194" s="2" t="s">
        <v>15</v>
      </c>
      <c r="C194" s="3">
        <v>1</v>
      </c>
      <c r="D194" s="3">
        <v>0</v>
      </c>
      <c r="E194" s="3">
        <f>C194*0</f>
        <v>0</v>
      </c>
      <c r="F194" s="8">
        <f t="shared" si="3"/>
        <v>1</v>
      </c>
    </row>
    <row r="195" spans="1:6" ht="13" thickBot="1" x14ac:dyDescent="0.3">
      <c r="A195" s="2" t="s">
        <v>42</v>
      </c>
      <c r="B195" s="2" t="s">
        <v>5</v>
      </c>
      <c r="C195" s="3">
        <v>9</v>
      </c>
      <c r="D195" s="4">
        <v>9</v>
      </c>
      <c r="E195" s="3">
        <f>C195*0</f>
        <v>0</v>
      </c>
      <c r="F195" s="8">
        <f t="shared" si="3"/>
        <v>1</v>
      </c>
    </row>
    <row r="196" spans="1:6" ht="13" thickBot="1" x14ac:dyDescent="0.3">
      <c r="A196" s="2" t="s">
        <v>42</v>
      </c>
      <c r="B196" s="2" t="s">
        <v>6</v>
      </c>
      <c r="C196" s="4">
        <v>54</v>
      </c>
      <c r="D196" s="3">
        <v>23</v>
      </c>
      <c r="E196" s="4">
        <f>C196*4</f>
        <v>216</v>
      </c>
      <c r="F196" s="8">
        <f t="shared" si="3"/>
        <v>0.10648148148148148</v>
      </c>
    </row>
    <row r="197" spans="1:6" ht="13" thickBot="1" x14ac:dyDescent="0.3">
      <c r="A197" s="2" t="s">
        <v>42</v>
      </c>
      <c r="B197" s="2" t="s">
        <v>7</v>
      </c>
      <c r="C197" s="3">
        <v>235</v>
      </c>
      <c r="D197" s="4">
        <v>77</v>
      </c>
      <c r="E197" s="3">
        <f>C197*5</f>
        <v>1175</v>
      </c>
      <c r="F197" s="8">
        <f t="shared" si="3"/>
        <v>6.5531914893617024E-2</v>
      </c>
    </row>
    <row r="198" spans="1:6" ht="13" thickBot="1" x14ac:dyDescent="0.3">
      <c r="A198" s="2" t="s">
        <v>42</v>
      </c>
      <c r="B198" s="2" t="s">
        <v>8</v>
      </c>
      <c r="C198" s="4">
        <v>524</v>
      </c>
      <c r="D198" s="3">
        <v>116</v>
      </c>
      <c r="E198" s="4">
        <f>C198*8</f>
        <v>4192</v>
      </c>
      <c r="F198" s="8">
        <f t="shared" si="3"/>
        <v>2.7671755725190841E-2</v>
      </c>
    </row>
    <row r="199" spans="1:6" ht="13" thickBot="1" x14ac:dyDescent="0.3">
      <c r="A199" s="2" t="s">
        <v>42</v>
      </c>
      <c r="B199" s="5" t="s">
        <v>9</v>
      </c>
      <c r="C199" s="6">
        <f>SUM(C194:C198)</f>
        <v>823</v>
      </c>
      <c r="D199" s="6">
        <v>225</v>
      </c>
      <c r="E199" s="6">
        <f>SUM(E194:E198)</f>
        <v>5583</v>
      </c>
      <c r="F199" s="9">
        <f t="shared" si="3"/>
        <v>4.0300913487372379E-2</v>
      </c>
    </row>
    <row r="200" spans="1:6" ht="13" thickBot="1" x14ac:dyDescent="0.3">
      <c r="A200" s="2" t="s">
        <v>43</v>
      </c>
      <c r="B200" s="2" t="s">
        <v>15</v>
      </c>
      <c r="C200" s="3">
        <v>1</v>
      </c>
      <c r="D200" s="3">
        <v>0</v>
      </c>
      <c r="E200" s="3">
        <f>C200*0</f>
        <v>0</v>
      </c>
      <c r="F200" s="8">
        <f t="shared" si="3"/>
        <v>1</v>
      </c>
    </row>
    <row r="201" spans="1:6" ht="13" thickBot="1" x14ac:dyDescent="0.3">
      <c r="A201" s="2" t="s">
        <v>43</v>
      </c>
      <c r="B201" s="2" t="s">
        <v>5</v>
      </c>
      <c r="C201" s="3">
        <v>9</v>
      </c>
      <c r="D201" s="3">
        <v>9</v>
      </c>
      <c r="E201" s="3">
        <f>C201*0</f>
        <v>0</v>
      </c>
      <c r="F201" s="8">
        <f t="shared" si="3"/>
        <v>1</v>
      </c>
    </row>
    <row r="202" spans="1:6" ht="13" thickBot="1" x14ac:dyDescent="0.3">
      <c r="A202" s="2" t="s">
        <v>43</v>
      </c>
      <c r="B202" s="2" t="s">
        <v>6</v>
      </c>
      <c r="C202" s="4">
        <v>54</v>
      </c>
      <c r="D202" s="4">
        <v>17</v>
      </c>
      <c r="E202" s="4">
        <f>C202*4</f>
        <v>216</v>
      </c>
      <c r="F202" s="8">
        <f t="shared" si="3"/>
        <v>7.8703703703703706E-2</v>
      </c>
    </row>
    <row r="203" spans="1:6" ht="13" thickBot="1" x14ac:dyDescent="0.3">
      <c r="A203" s="2" t="s">
        <v>43</v>
      </c>
      <c r="B203" s="2" t="s">
        <v>7</v>
      </c>
      <c r="C203" s="3">
        <v>235</v>
      </c>
      <c r="D203" s="3">
        <v>73</v>
      </c>
      <c r="E203" s="3">
        <f>C203*5</f>
        <v>1175</v>
      </c>
      <c r="F203" s="8">
        <f t="shared" si="3"/>
        <v>6.2127659574468086E-2</v>
      </c>
    </row>
    <row r="204" spans="1:6" ht="13" thickBot="1" x14ac:dyDescent="0.3">
      <c r="A204" s="2" t="s">
        <v>43</v>
      </c>
      <c r="B204" s="2" t="s">
        <v>8</v>
      </c>
      <c r="C204" s="4">
        <v>524</v>
      </c>
      <c r="D204" s="4">
        <v>125</v>
      </c>
      <c r="E204" s="4">
        <f>C204*8</f>
        <v>4192</v>
      </c>
      <c r="F204" s="8">
        <f t="shared" si="3"/>
        <v>2.9818702290076337E-2</v>
      </c>
    </row>
    <row r="205" spans="1:6" ht="13" thickBot="1" x14ac:dyDescent="0.3">
      <c r="A205" s="2" t="s">
        <v>43</v>
      </c>
      <c r="B205" s="5" t="s">
        <v>9</v>
      </c>
      <c r="C205" s="6">
        <f>SUM(C200:C204)</f>
        <v>823</v>
      </c>
      <c r="D205" s="6">
        <v>224</v>
      </c>
      <c r="E205" s="6">
        <f>SUM(E200:E204)</f>
        <v>5583</v>
      </c>
      <c r="F205" s="9">
        <f t="shared" si="3"/>
        <v>4.0121798316317389E-2</v>
      </c>
    </row>
    <row r="206" spans="1:6" ht="13" thickBot="1" x14ac:dyDescent="0.3">
      <c r="A206" s="2" t="s">
        <v>44</v>
      </c>
      <c r="B206" s="2" t="s">
        <v>15</v>
      </c>
      <c r="C206" s="3">
        <v>1</v>
      </c>
      <c r="D206" s="4">
        <v>1</v>
      </c>
      <c r="E206" s="3">
        <f>C206*0</f>
        <v>0</v>
      </c>
      <c r="F206" s="8">
        <f t="shared" si="3"/>
        <v>1</v>
      </c>
    </row>
    <row r="207" spans="1:6" ht="13" thickBot="1" x14ac:dyDescent="0.3">
      <c r="A207" s="2" t="s">
        <v>44</v>
      </c>
      <c r="B207" s="2" t="s">
        <v>5</v>
      </c>
      <c r="C207" s="3">
        <v>9</v>
      </c>
      <c r="D207" s="3">
        <v>8</v>
      </c>
      <c r="E207" s="3">
        <f>C207*0</f>
        <v>0</v>
      </c>
      <c r="F207" s="8">
        <f t="shared" si="3"/>
        <v>1</v>
      </c>
    </row>
    <row r="208" spans="1:6" ht="13" thickBot="1" x14ac:dyDescent="0.3">
      <c r="A208" s="2" t="s">
        <v>44</v>
      </c>
      <c r="B208" s="2" t="s">
        <v>6</v>
      </c>
      <c r="C208" s="4">
        <v>54</v>
      </c>
      <c r="D208" s="4">
        <v>17</v>
      </c>
      <c r="E208" s="4">
        <f>C208*4</f>
        <v>216</v>
      </c>
      <c r="F208" s="8">
        <f t="shared" si="3"/>
        <v>7.8703703703703706E-2</v>
      </c>
    </row>
    <row r="209" spans="1:6" ht="13" thickBot="1" x14ac:dyDescent="0.3">
      <c r="A209" s="2" t="s">
        <v>44</v>
      </c>
      <c r="B209" s="2" t="s">
        <v>7</v>
      </c>
      <c r="C209" s="3">
        <v>235</v>
      </c>
      <c r="D209" s="3">
        <v>73</v>
      </c>
      <c r="E209" s="3">
        <f>C209*5</f>
        <v>1175</v>
      </c>
      <c r="F209" s="8">
        <f t="shared" si="3"/>
        <v>6.2127659574468086E-2</v>
      </c>
    </row>
    <row r="210" spans="1:6" ht="13" thickBot="1" x14ac:dyDescent="0.3">
      <c r="A210" s="2" t="s">
        <v>44</v>
      </c>
      <c r="B210" s="2" t="s">
        <v>8</v>
      </c>
      <c r="C210" s="4">
        <v>524</v>
      </c>
      <c r="D210" s="4">
        <v>126</v>
      </c>
      <c r="E210" s="4">
        <f>C210*8</f>
        <v>4192</v>
      </c>
      <c r="F210" s="8">
        <f t="shared" si="3"/>
        <v>3.0057251908396948E-2</v>
      </c>
    </row>
    <row r="211" spans="1:6" ht="13" thickBot="1" x14ac:dyDescent="0.3">
      <c r="A211" s="2" t="s">
        <v>44</v>
      </c>
      <c r="B211" s="5" t="s">
        <v>9</v>
      </c>
      <c r="C211" s="6">
        <f>SUM(C206:C210)</f>
        <v>823</v>
      </c>
      <c r="D211" s="6">
        <v>225</v>
      </c>
      <c r="E211" s="6">
        <f>SUM(E206:E210)</f>
        <v>5583</v>
      </c>
      <c r="F211" s="9">
        <f t="shared" si="3"/>
        <v>4.0300913487372379E-2</v>
      </c>
    </row>
    <row r="212" spans="1:6" ht="13" thickBot="1" x14ac:dyDescent="0.3">
      <c r="A212" s="2" t="s">
        <v>45</v>
      </c>
      <c r="B212" s="2" t="s">
        <v>15</v>
      </c>
      <c r="C212" s="3">
        <v>1</v>
      </c>
      <c r="D212" s="4">
        <v>1</v>
      </c>
      <c r="E212" s="3">
        <f>C212*0</f>
        <v>0</v>
      </c>
      <c r="F212" s="8">
        <f t="shared" si="3"/>
        <v>1</v>
      </c>
    </row>
    <row r="213" spans="1:6" ht="13" thickBot="1" x14ac:dyDescent="0.3">
      <c r="A213" s="2" t="s">
        <v>45</v>
      </c>
      <c r="B213" s="2" t="s">
        <v>5</v>
      </c>
      <c r="C213" s="3">
        <v>9</v>
      </c>
      <c r="D213" s="3">
        <v>9</v>
      </c>
      <c r="E213" s="3">
        <f>C213*0</f>
        <v>0</v>
      </c>
      <c r="F213" s="8">
        <f t="shared" si="3"/>
        <v>1</v>
      </c>
    </row>
    <row r="214" spans="1:6" ht="13" thickBot="1" x14ac:dyDescent="0.3">
      <c r="A214" s="2" t="s">
        <v>45</v>
      </c>
      <c r="B214" s="2" t="s">
        <v>6</v>
      </c>
      <c r="C214" s="4">
        <v>54</v>
      </c>
      <c r="D214" s="4">
        <v>27</v>
      </c>
      <c r="E214" s="4">
        <f>C214*4</f>
        <v>216</v>
      </c>
      <c r="F214" s="8">
        <f t="shared" si="3"/>
        <v>0.125</v>
      </c>
    </row>
    <row r="215" spans="1:6" ht="13" thickBot="1" x14ac:dyDescent="0.3">
      <c r="A215" s="2" t="s">
        <v>45</v>
      </c>
      <c r="B215" s="2" t="s">
        <v>7</v>
      </c>
      <c r="C215" s="3">
        <v>235</v>
      </c>
      <c r="D215" s="3">
        <v>84</v>
      </c>
      <c r="E215" s="3">
        <f>C215*5</f>
        <v>1175</v>
      </c>
      <c r="F215" s="8">
        <f t="shared" si="3"/>
        <v>7.1489361702127663E-2</v>
      </c>
    </row>
    <row r="216" spans="1:6" ht="13" thickBot="1" x14ac:dyDescent="0.3">
      <c r="A216" s="2" t="s">
        <v>45</v>
      </c>
      <c r="B216" s="2" t="s">
        <v>8</v>
      </c>
      <c r="C216" s="4">
        <v>524</v>
      </c>
      <c r="D216" s="4">
        <v>141</v>
      </c>
      <c r="E216" s="4">
        <f>C216*8</f>
        <v>4192</v>
      </c>
      <c r="F216" s="8">
        <f t="shared" si="3"/>
        <v>3.3635496183206104E-2</v>
      </c>
    </row>
    <row r="217" spans="1:6" ht="13" thickBot="1" x14ac:dyDescent="0.3">
      <c r="A217" s="2" t="s">
        <v>45</v>
      </c>
      <c r="B217" s="5" t="s">
        <v>9</v>
      </c>
      <c r="C217" s="6">
        <f>SUM(C212:C216)</f>
        <v>823</v>
      </c>
      <c r="D217" s="6">
        <v>262</v>
      </c>
      <c r="E217" s="6">
        <f>SUM(E212:E216)</f>
        <v>5583</v>
      </c>
      <c r="F217" s="9">
        <f t="shared" si="3"/>
        <v>4.6928174816406952E-2</v>
      </c>
    </row>
    <row r="218" spans="1:6" ht="13" thickBot="1" x14ac:dyDescent="0.3">
      <c r="A218" s="2" t="s">
        <v>46</v>
      </c>
      <c r="B218" s="2" t="s">
        <v>15</v>
      </c>
      <c r="C218" s="3">
        <v>1</v>
      </c>
      <c r="D218" s="4">
        <v>1</v>
      </c>
      <c r="E218" s="3">
        <f>C218*0</f>
        <v>0</v>
      </c>
      <c r="F218" s="8">
        <f t="shared" si="3"/>
        <v>1</v>
      </c>
    </row>
    <row r="219" spans="1:6" ht="13" thickBot="1" x14ac:dyDescent="0.3">
      <c r="A219" s="2" t="s">
        <v>46</v>
      </c>
      <c r="B219" s="2" t="s">
        <v>5</v>
      </c>
      <c r="C219" s="3">
        <v>9</v>
      </c>
      <c r="D219" s="3">
        <v>8</v>
      </c>
      <c r="E219" s="3">
        <f>C219*0</f>
        <v>0</v>
      </c>
      <c r="F219" s="8">
        <f t="shared" si="3"/>
        <v>1</v>
      </c>
    </row>
    <row r="220" spans="1:6" ht="13" thickBot="1" x14ac:dyDescent="0.3">
      <c r="A220" s="2" t="s">
        <v>46</v>
      </c>
      <c r="B220" s="2" t="s">
        <v>6</v>
      </c>
      <c r="C220" s="4">
        <v>54</v>
      </c>
      <c r="D220" s="4">
        <v>17</v>
      </c>
      <c r="E220" s="4">
        <f>C220*4</f>
        <v>216</v>
      </c>
      <c r="F220" s="8">
        <f t="shared" si="3"/>
        <v>7.8703703703703706E-2</v>
      </c>
    </row>
    <row r="221" spans="1:6" ht="13" thickBot="1" x14ac:dyDescent="0.3">
      <c r="A221" s="2" t="s">
        <v>46</v>
      </c>
      <c r="B221" s="2" t="s">
        <v>7</v>
      </c>
      <c r="C221" s="3">
        <v>235</v>
      </c>
      <c r="D221" s="3">
        <v>80</v>
      </c>
      <c r="E221" s="3">
        <f>C221*5</f>
        <v>1175</v>
      </c>
      <c r="F221" s="8">
        <f t="shared" si="3"/>
        <v>6.8085106382978725E-2</v>
      </c>
    </row>
    <row r="222" spans="1:6" ht="13" thickBot="1" x14ac:dyDescent="0.3">
      <c r="A222" s="2" t="s">
        <v>46</v>
      </c>
      <c r="B222" s="2" t="s">
        <v>8</v>
      </c>
      <c r="C222" s="4">
        <v>524</v>
      </c>
      <c r="D222" s="4">
        <v>118</v>
      </c>
      <c r="E222" s="4">
        <f>C222*8</f>
        <v>4192</v>
      </c>
      <c r="F222" s="8">
        <f t="shared" si="3"/>
        <v>2.8148854961832059E-2</v>
      </c>
    </row>
    <row r="223" spans="1:6" ht="13" thickBot="1" x14ac:dyDescent="0.3">
      <c r="A223" s="2" t="s">
        <v>46</v>
      </c>
      <c r="B223" s="5" t="s">
        <v>9</v>
      </c>
      <c r="C223" s="6">
        <f>SUM(C218:C222)</f>
        <v>823</v>
      </c>
      <c r="D223" s="6">
        <v>224</v>
      </c>
      <c r="E223" s="6">
        <f>SUM(E218:E222)</f>
        <v>5583</v>
      </c>
      <c r="F223" s="9">
        <f t="shared" si="3"/>
        <v>4.0121798316317389E-2</v>
      </c>
    </row>
    <row r="224" spans="1:6" ht="13" thickBot="1" x14ac:dyDescent="0.3">
      <c r="A224" s="2" t="s">
        <v>47</v>
      </c>
      <c r="B224" s="2" t="s">
        <v>15</v>
      </c>
      <c r="C224" s="3">
        <v>1</v>
      </c>
      <c r="D224" s="3">
        <v>0</v>
      </c>
      <c r="E224" s="3">
        <f>C224*0</f>
        <v>0</v>
      </c>
      <c r="F224" s="8">
        <f t="shared" si="3"/>
        <v>1</v>
      </c>
    </row>
    <row r="225" spans="1:6" ht="13" thickBot="1" x14ac:dyDescent="0.3">
      <c r="A225" s="2" t="s">
        <v>47</v>
      </c>
      <c r="B225" s="2" t="s">
        <v>5</v>
      </c>
      <c r="C225" s="3">
        <v>9</v>
      </c>
      <c r="D225" s="4">
        <v>9</v>
      </c>
      <c r="E225" s="3">
        <f>C225*0</f>
        <v>0</v>
      </c>
      <c r="F225" s="8">
        <f t="shared" si="3"/>
        <v>1</v>
      </c>
    </row>
    <row r="226" spans="1:6" ht="13" thickBot="1" x14ac:dyDescent="0.3">
      <c r="A226" s="2" t="s">
        <v>47</v>
      </c>
      <c r="B226" s="2" t="s">
        <v>6</v>
      </c>
      <c r="C226" s="4">
        <v>54</v>
      </c>
      <c r="D226" s="3">
        <v>24</v>
      </c>
      <c r="E226" s="4">
        <f>C226*4</f>
        <v>216</v>
      </c>
      <c r="F226" s="8">
        <f t="shared" si="3"/>
        <v>0.1111111111111111</v>
      </c>
    </row>
    <row r="227" spans="1:6" ht="13" thickBot="1" x14ac:dyDescent="0.3">
      <c r="A227" s="2" t="s">
        <v>47</v>
      </c>
      <c r="B227" s="2" t="s">
        <v>7</v>
      </c>
      <c r="C227" s="3">
        <v>235</v>
      </c>
      <c r="D227" s="4">
        <v>86</v>
      </c>
      <c r="E227" s="3">
        <f>C227*5</f>
        <v>1175</v>
      </c>
      <c r="F227" s="8">
        <f t="shared" si="3"/>
        <v>7.3191489361702125E-2</v>
      </c>
    </row>
    <row r="228" spans="1:6" ht="13" thickBot="1" x14ac:dyDescent="0.3">
      <c r="A228" s="2" t="s">
        <v>47</v>
      </c>
      <c r="B228" s="2" t="s">
        <v>8</v>
      </c>
      <c r="C228" s="4">
        <v>524</v>
      </c>
      <c r="D228" s="3">
        <v>152</v>
      </c>
      <c r="E228" s="4">
        <f>C228*8</f>
        <v>4192</v>
      </c>
      <c r="F228" s="8">
        <f t="shared" si="3"/>
        <v>3.6259541984732822E-2</v>
      </c>
    </row>
    <row r="229" spans="1:6" ht="13" thickBot="1" x14ac:dyDescent="0.3">
      <c r="A229" s="2" t="s">
        <v>47</v>
      </c>
      <c r="B229" s="5" t="s">
        <v>9</v>
      </c>
      <c r="C229" s="6">
        <f>SUM(C224:C228)</f>
        <v>823</v>
      </c>
      <c r="D229" s="6">
        <v>271</v>
      </c>
      <c r="E229" s="6">
        <f>SUM(E224:E228)</f>
        <v>5583</v>
      </c>
      <c r="F229" s="9">
        <f t="shared" si="3"/>
        <v>4.8540211355901842E-2</v>
      </c>
    </row>
    <row r="230" spans="1:6" ht="13" thickBot="1" x14ac:dyDescent="0.3">
      <c r="A230" s="2" t="s">
        <v>48</v>
      </c>
      <c r="B230" s="2" t="s">
        <v>15</v>
      </c>
      <c r="C230" s="3">
        <v>1</v>
      </c>
      <c r="D230" s="3">
        <v>0</v>
      </c>
      <c r="E230" s="3">
        <f>C230*0</f>
        <v>0</v>
      </c>
      <c r="F230" s="8">
        <f t="shared" si="3"/>
        <v>1</v>
      </c>
    </row>
    <row r="231" spans="1:6" ht="13" thickBot="1" x14ac:dyDescent="0.3">
      <c r="A231" s="2" t="s">
        <v>48</v>
      </c>
      <c r="B231" s="2" t="s">
        <v>5</v>
      </c>
      <c r="C231" s="3">
        <v>9</v>
      </c>
      <c r="D231" s="3">
        <v>9</v>
      </c>
      <c r="E231" s="3">
        <f>C231*0</f>
        <v>0</v>
      </c>
      <c r="F231" s="8">
        <f t="shared" si="3"/>
        <v>1</v>
      </c>
    </row>
    <row r="232" spans="1:6" ht="13" thickBot="1" x14ac:dyDescent="0.3">
      <c r="A232" s="2" t="s">
        <v>48</v>
      </c>
      <c r="B232" s="2" t="s">
        <v>6</v>
      </c>
      <c r="C232" s="4">
        <v>54</v>
      </c>
      <c r="D232" s="4">
        <v>26</v>
      </c>
      <c r="E232" s="4">
        <f>C232*4</f>
        <v>216</v>
      </c>
      <c r="F232" s="8">
        <f t="shared" si="3"/>
        <v>0.12037037037037036</v>
      </c>
    </row>
    <row r="233" spans="1:6" ht="13" thickBot="1" x14ac:dyDescent="0.3">
      <c r="A233" s="2" t="s">
        <v>48</v>
      </c>
      <c r="B233" s="2" t="s">
        <v>7</v>
      </c>
      <c r="C233" s="3">
        <v>235</v>
      </c>
      <c r="D233" s="3">
        <v>101</v>
      </c>
      <c r="E233" s="3">
        <f>C233*5</f>
        <v>1175</v>
      </c>
      <c r="F233" s="8">
        <f t="shared" si="3"/>
        <v>8.595744680851064E-2</v>
      </c>
    </row>
    <row r="234" spans="1:6" ht="13" thickBot="1" x14ac:dyDescent="0.3">
      <c r="A234" s="2" t="s">
        <v>48</v>
      </c>
      <c r="B234" s="2" t="s">
        <v>8</v>
      </c>
      <c r="C234" s="4">
        <v>524</v>
      </c>
      <c r="D234" s="4">
        <v>153</v>
      </c>
      <c r="E234" s="4">
        <f>C234*8</f>
        <v>4192</v>
      </c>
      <c r="F234" s="8">
        <f t="shared" si="3"/>
        <v>3.6498091603053437E-2</v>
      </c>
    </row>
    <row r="235" spans="1:6" ht="13" thickBot="1" x14ac:dyDescent="0.3">
      <c r="A235" s="2" t="s">
        <v>48</v>
      </c>
      <c r="B235" s="5" t="s">
        <v>9</v>
      </c>
      <c r="C235" s="6">
        <f>SUM(C230:C234)</f>
        <v>823</v>
      </c>
      <c r="D235" s="6">
        <v>289</v>
      </c>
      <c r="E235" s="6">
        <f>SUM(E230:E234)</f>
        <v>5583</v>
      </c>
      <c r="F235" s="9">
        <f t="shared" si="3"/>
        <v>5.1764284434891637E-2</v>
      </c>
    </row>
    <row r="236" spans="1:6" ht="13" thickBot="1" x14ac:dyDescent="0.3">
      <c r="A236" s="2" t="s">
        <v>49</v>
      </c>
      <c r="B236" s="2" t="s">
        <v>15</v>
      </c>
      <c r="C236" s="3">
        <v>1</v>
      </c>
      <c r="D236" s="3">
        <v>0</v>
      </c>
      <c r="E236" s="3">
        <f>C236*0</f>
        <v>0</v>
      </c>
      <c r="F236" s="8">
        <f t="shared" si="3"/>
        <v>1</v>
      </c>
    </row>
    <row r="237" spans="1:6" ht="13" thickBot="1" x14ac:dyDescent="0.3">
      <c r="A237" s="2" t="s">
        <v>49</v>
      </c>
      <c r="B237" s="2" t="s">
        <v>5</v>
      </c>
      <c r="C237" s="3">
        <v>9</v>
      </c>
      <c r="D237" s="4">
        <v>8</v>
      </c>
      <c r="E237" s="3">
        <f>C237*0</f>
        <v>0</v>
      </c>
      <c r="F237" s="8">
        <f t="shared" si="3"/>
        <v>1</v>
      </c>
    </row>
    <row r="238" spans="1:6" ht="13" thickBot="1" x14ac:dyDescent="0.3">
      <c r="A238" s="2" t="s">
        <v>49</v>
      </c>
      <c r="B238" s="2" t="s">
        <v>6</v>
      </c>
      <c r="C238" s="4">
        <v>54</v>
      </c>
      <c r="D238" s="3">
        <v>23</v>
      </c>
      <c r="E238" s="4">
        <f>C238*4</f>
        <v>216</v>
      </c>
      <c r="F238" s="8">
        <f t="shared" si="3"/>
        <v>0.10648148148148148</v>
      </c>
    </row>
    <row r="239" spans="1:6" ht="13" thickBot="1" x14ac:dyDescent="0.3">
      <c r="A239" s="2" t="s">
        <v>49</v>
      </c>
      <c r="B239" s="2" t="s">
        <v>7</v>
      </c>
      <c r="C239" s="3">
        <v>235</v>
      </c>
      <c r="D239" s="4">
        <v>89</v>
      </c>
      <c r="E239" s="3">
        <f>C239*5</f>
        <v>1175</v>
      </c>
      <c r="F239" s="8">
        <f t="shared" si="3"/>
        <v>7.5744680851063825E-2</v>
      </c>
    </row>
    <row r="240" spans="1:6" ht="13" thickBot="1" x14ac:dyDescent="0.3">
      <c r="A240" s="2" t="s">
        <v>49</v>
      </c>
      <c r="B240" s="2" t="s">
        <v>8</v>
      </c>
      <c r="C240" s="4">
        <v>524</v>
      </c>
      <c r="D240" s="3">
        <v>156</v>
      </c>
      <c r="E240" s="4">
        <f>C240*8</f>
        <v>4192</v>
      </c>
      <c r="F240" s="8">
        <f t="shared" si="3"/>
        <v>3.7213740458015267E-2</v>
      </c>
    </row>
    <row r="241" spans="1:7" ht="13" thickBot="1" x14ac:dyDescent="0.3">
      <c r="A241" s="2" t="s">
        <v>49</v>
      </c>
      <c r="B241" s="5" t="s">
        <v>9</v>
      </c>
      <c r="C241" s="6">
        <f>SUM(C236:C240)</f>
        <v>823</v>
      </c>
      <c r="D241" s="6">
        <v>276</v>
      </c>
      <c r="E241" s="6">
        <f>SUM(E236:E240)</f>
        <v>5583</v>
      </c>
      <c r="F241" s="9">
        <f t="shared" si="3"/>
        <v>4.9435787211176786E-2</v>
      </c>
    </row>
    <row r="242" spans="1:7" ht="13" thickBot="1" x14ac:dyDescent="0.3">
      <c r="A242" s="2" t="s">
        <v>50</v>
      </c>
      <c r="B242" s="2" t="s">
        <v>15</v>
      </c>
      <c r="C242" s="3">
        <v>1</v>
      </c>
      <c r="D242" s="3">
        <v>1</v>
      </c>
      <c r="E242" s="3">
        <f>C242*0</f>
        <v>0</v>
      </c>
      <c r="F242" s="8">
        <f t="shared" si="3"/>
        <v>1</v>
      </c>
    </row>
    <row r="243" spans="1:7" ht="13" thickBot="1" x14ac:dyDescent="0.3">
      <c r="A243" s="2" t="s">
        <v>50</v>
      </c>
      <c r="B243" s="2" t="s">
        <v>5</v>
      </c>
      <c r="C243" s="3">
        <v>9</v>
      </c>
      <c r="D243" s="4">
        <v>9</v>
      </c>
      <c r="E243" s="3">
        <f>C243*0</f>
        <v>0</v>
      </c>
      <c r="F243" s="8">
        <f t="shared" si="3"/>
        <v>1</v>
      </c>
    </row>
    <row r="244" spans="1:7" ht="13" thickBot="1" x14ac:dyDescent="0.3">
      <c r="A244" s="2" t="s">
        <v>50</v>
      </c>
      <c r="B244" s="2" t="s">
        <v>6</v>
      </c>
      <c r="C244" s="4">
        <v>54</v>
      </c>
      <c r="D244" s="3">
        <v>21</v>
      </c>
      <c r="E244" s="4">
        <f>C244*4</f>
        <v>216</v>
      </c>
      <c r="F244" s="8">
        <f t="shared" si="3"/>
        <v>9.7222222222222224E-2</v>
      </c>
    </row>
    <row r="245" spans="1:7" ht="13" thickBot="1" x14ac:dyDescent="0.3">
      <c r="A245" s="2" t="s">
        <v>50</v>
      </c>
      <c r="B245" s="2" t="s">
        <v>7</v>
      </c>
      <c r="C245" s="3">
        <v>235</v>
      </c>
      <c r="D245" s="4">
        <v>85</v>
      </c>
      <c r="E245" s="3">
        <f>C245*5</f>
        <v>1175</v>
      </c>
      <c r="F245" s="8">
        <f t="shared" si="3"/>
        <v>7.2340425531914887E-2</v>
      </c>
    </row>
    <row r="246" spans="1:7" ht="13" thickBot="1" x14ac:dyDescent="0.3">
      <c r="A246" s="2" t="s">
        <v>50</v>
      </c>
      <c r="B246" s="2" t="s">
        <v>8</v>
      </c>
      <c r="C246" s="4">
        <v>524</v>
      </c>
      <c r="D246" s="3">
        <v>115</v>
      </c>
      <c r="E246" s="4">
        <f>C246*8</f>
        <v>4192</v>
      </c>
      <c r="F246" s="8">
        <f t="shared" si="3"/>
        <v>2.743320610687023E-2</v>
      </c>
    </row>
    <row r="247" spans="1:7" ht="13" thickBot="1" x14ac:dyDescent="0.3">
      <c r="A247" s="2" t="s">
        <v>50</v>
      </c>
      <c r="B247" s="5" t="s">
        <v>9</v>
      </c>
      <c r="C247" s="6">
        <f>SUM(C242:C246)</f>
        <v>823</v>
      </c>
      <c r="D247" s="6">
        <v>231</v>
      </c>
      <c r="E247" s="6">
        <f>SUM(E242:E246)</f>
        <v>5583</v>
      </c>
      <c r="F247" s="9">
        <f t="shared" ref="F247" si="4">IF(E247&lt;&gt;0,IFERROR(D247/E247,0),1)</f>
        <v>4.1375604513702313E-2</v>
      </c>
    </row>
    <row r="248" spans="1:7" ht="13" thickBot="1" x14ac:dyDescent="0.3">
      <c r="A248" s="46" t="s">
        <v>51</v>
      </c>
      <c r="B248" s="47"/>
      <c r="C248" s="20"/>
      <c r="D248" s="6">
        <v>745</v>
      </c>
      <c r="E248" s="6">
        <f>+E247+E241+E235+E229+E223+E217+E211+E205+E199+E193+E187+E181+E175+E169+E163+E157+E151+E145+E139+E133+E127+E121+E115+E109+E103+E97+E91+E85+E79+E73+E67+E61+E55+E49+E43+E37+E31+E25+E19+E13+E7</f>
        <v>228903</v>
      </c>
      <c r="F248" s="9">
        <f>IF(E248&lt;&gt;0,IFERROR(D248/E248,0),1)</f>
        <v>3.2546537179503981E-3</v>
      </c>
      <c r="G248" s="10">
        <f>745/228903</f>
        <v>3.2546537179503981E-3</v>
      </c>
    </row>
  </sheetData>
  <autoFilter ref="A1:F248">
    <filterColumn colId="0">
      <filters>
        <filter val="APR 2013"/>
        <filter val="APR 2014"/>
        <filter val="APR 2015"/>
        <filter val="APR 2016"/>
        <filter val="AUG 2012"/>
        <filter val="AUG 2013"/>
        <filter val="AUG 2014"/>
        <filter val="DEC 2012"/>
        <filter val="DEC 2013"/>
        <filter val="DEC 2014"/>
        <filter val="FEB 2013"/>
        <filter val="FEB 2014"/>
        <filter val="FEB 2015"/>
        <filter val="FEB 2016"/>
        <filter val="JAN 2013"/>
        <filter val="JAN 2014"/>
        <filter val="JAN 2015"/>
        <filter val="JAN 2016"/>
        <filter val="JUL 2012"/>
        <filter val="JUL 2013"/>
        <filter val="JUL 2014"/>
        <filter val="JUN 2013"/>
        <filter val="JUN 2014"/>
        <filter val="JUN 2015"/>
        <filter val="MAR 2013"/>
        <filter val="MAR 2014"/>
        <filter val="MAR 2015"/>
        <filter val="MAR 2016"/>
        <filter val="MAY 2013"/>
        <filter val="MAY 2014"/>
        <filter val="MAY 2015"/>
        <filter val="NOV 2012"/>
        <filter val="NOV 2013"/>
        <filter val="NOV 2014"/>
        <filter val="OCT 2012"/>
        <filter val="OCT 2013"/>
        <filter val="OCT 2014"/>
        <filter val="Overall Result"/>
        <filter val="SEP 2012"/>
        <filter val="SEP 2013"/>
        <filter val="SEP 2014"/>
      </filters>
    </filterColumn>
  </autoFilter>
  <mergeCells count="1">
    <mergeCell ref="A248:B248"/>
  </mergeCells>
  <pageMargins left="0.75" right="0.75" top="1" bottom="1" header="0.5" footer="0.5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K277"/>
  <sheetViews>
    <sheetView showGridLines="0" workbookViewId="0">
      <selection activeCell="E94" sqref="E94"/>
    </sheetView>
  </sheetViews>
  <sheetFormatPr defaultRowHeight="12.5" x14ac:dyDescent="0.25"/>
  <cols>
    <col min="1" max="1" width="20.6328125" bestFit="1" customWidth="1"/>
    <col min="2" max="2" width="11.6328125" hidden="1" customWidth="1"/>
    <col min="3" max="3" width="19.90625" hidden="1" customWidth="1"/>
    <col min="4" max="4" width="21.36328125" bestFit="1" customWidth="1"/>
    <col min="5" max="5" width="10.36328125" bestFit="1" customWidth="1"/>
  </cols>
  <sheetData>
    <row r="1" spans="1:9" ht="23.25" thickBot="1" x14ac:dyDescent="0.25">
      <c r="A1" s="2" t="s">
        <v>1</v>
      </c>
      <c r="B1" s="2" t="s">
        <v>2</v>
      </c>
      <c r="C1" s="2" t="s">
        <v>3</v>
      </c>
      <c r="D1" s="2" t="s">
        <v>94</v>
      </c>
      <c r="E1" s="2" t="s">
        <v>93</v>
      </c>
      <c r="F1" s="2" t="s">
        <v>52</v>
      </c>
    </row>
    <row r="2" spans="1:9" ht="13.5" hidden="1" thickBot="1" x14ac:dyDescent="0.25">
      <c r="A2" s="2" t="s">
        <v>4</v>
      </c>
      <c r="B2" s="2" t="s">
        <v>15</v>
      </c>
      <c r="C2" s="3">
        <v>1</v>
      </c>
      <c r="D2" s="4">
        <v>1</v>
      </c>
      <c r="E2" s="3">
        <f>C2*0</f>
        <v>0</v>
      </c>
      <c r="F2" s="8">
        <f>IF(E2&lt;&gt;0,IFERROR(D2/E2,0),1)</f>
        <v>1</v>
      </c>
    </row>
    <row r="3" spans="1:9" ht="13.5" hidden="1" thickBot="1" x14ac:dyDescent="0.25">
      <c r="A3" s="2" t="s">
        <v>4</v>
      </c>
      <c r="B3" s="2" t="s">
        <v>5</v>
      </c>
      <c r="C3" s="3">
        <v>9</v>
      </c>
      <c r="D3" s="3">
        <v>1</v>
      </c>
      <c r="E3" s="3">
        <f>C3*0</f>
        <v>0</v>
      </c>
      <c r="F3" s="8">
        <f t="shared" ref="F3:F66" si="0">IF(E3&lt;&gt;0,IFERROR(D3/E3,0),1)</f>
        <v>1</v>
      </c>
    </row>
    <row r="4" spans="1:9" ht="13.5" hidden="1" thickBot="1" x14ac:dyDescent="0.25">
      <c r="A4" s="2" t="s">
        <v>4</v>
      </c>
      <c r="B4" s="2" t="s">
        <v>6</v>
      </c>
      <c r="C4" s="4">
        <v>54</v>
      </c>
      <c r="D4" s="4">
        <v>2</v>
      </c>
      <c r="E4" s="4">
        <f>C4*4</f>
        <v>216</v>
      </c>
      <c r="F4" s="8">
        <f t="shared" si="0"/>
        <v>9.2592592592592587E-3</v>
      </c>
    </row>
    <row r="5" spans="1:9" ht="13.5" hidden="1" thickBot="1" x14ac:dyDescent="0.25">
      <c r="A5" s="2" t="s">
        <v>4</v>
      </c>
      <c r="B5" s="2" t="s">
        <v>7</v>
      </c>
      <c r="C5" s="3">
        <v>235</v>
      </c>
      <c r="D5" s="3">
        <v>39</v>
      </c>
      <c r="E5" s="3">
        <f>C5*5</f>
        <v>1175</v>
      </c>
      <c r="F5" s="8">
        <f>IF(E5&lt;&gt;0,IFERROR(D5/E5,0),1)</f>
        <v>3.3191489361702124E-2</v>
      </c>
      <c r="I5" s="10"/>
    </row>
    <row r="6" spans="1:9" ht="13.5" hidden="1" thickBot="1" x14ac:dyDescent="0.25">
      <c r="A6" s="2" t="s">
        <v>4</v>
      </c>
      <c r="B6" s="2" t="s">
        <v>8</v>
      </c>
      <c r="C6" s="4">
        <v>524</v>
      </c>
      <c r="D6" s="4">
        <v>50</v>
      </c>
      <c r="E6" s="4">
        <f>C6*8</f>
        <v>4192</v>
      </c>
      <c r="F6" s="8">
        <f t="shared" si="0"/>
        <v>1.1927480916030535E-2</v>
      </c>
    </row>
    <row r="7" spans="1:9" ht="13.5" hidden="1" thickBot="1" x14ac:dyDescent="0.25">
      <c r="A7" s="2" t="s">
        <v>4</v>
      </c>
      <c r="B7" s="5" t="s">
        <v>9</v>
      </c>
      <c r="C7" s="6">
        <f>SUM(C2:C6)</f>
        <v>823</v>
      </c>
      <c r="D7" s="6">
        <v>92</v>
      </c>
      <c r="E7" s="6">
        <f>SUM(E2:E6)</f>
        <v>5583</v>
      </c>
      <c r="F7" s="9">
        <f>IF(E7&lt;&gt;0,IFERROR(D7/E7,0),1)</f>
        <v>1.647859573705893E-2</v>
      </c>
    </row>
    <row r="8" spans="1:9" ht="13.5" hidden="1" thickBot="1" x14ac:dyDescent="0.25">
      <c r="A8" s="2" t="s">
        <v>10</v>
      </c>
      <c r="B8" s="2" t="s">
        <v>15</v>
      </c>
      <c r="C8" s="3">
        <v>1</v>
      </c>
      <c r="D8" s="4">
        <v>0</v>
      </c>
      <c r="E8" s="3">
        <f>C8*0</f>
        <v>0</v>
      </c>
      <c r="F8" s="8">
        <f t="shared" si="0"/>
        <v>1</v>
      </c>
    </row>
    <row r="9" spans="1:9" ht="13.5" hidden="1" thickBot="1" x14ac:dyDescent="0.25">
      <c r="A9" s="2" t="s">
        <v>10</v>
      </c>
      <c r="B9" s="2" t="s">
        <v>5</v>
      </c>
      <c r="C9" s="3">
        <v>9</v>
      </c>
      <c r="D9" s="4">
        <v>4</v>
      </c>
      <c r="E9" s="3">
        <f>C9*0</f>
        <v>0</v>
      </c>
      <c r="F9" s="8">
        <f t="shared" si="0"/>
        <v>1</v>
      </c>
    </row>
    <row r="10" spans="1:9" ht="13.5" hidden="1" thickBot="1" x14ac:dyDescent="0.25">
      <c r="A10" s="2" t="s">
        <v>10</v>
      </c>
      <c r="B10" s="2" t="s">
        <v>6</v>
      </c>
      <c r="C10" s="4">
        <v>54</v>
      </c>
      <c r="D10" s="3">
        <v>9</v>
      </c>
      <c r="E10" s="4">
        <f>C10*4</f>
        <v>216</v>
      </c>
      <c r="F10" s="8">
        <f>IF(E10&lt;&gt;0,IFERROR(D10/E10,0),1)</f>
        <v>4.1666666666666664E-2</v>
      </c>
    </row>
    <row r="11" spans="1:9" ht="13.5" hidden="1" thickBot="1" x14ac:dyDescent="0.25">
      <c r="A11" s="2" t="s">
        <v>10</v>
      </c>
      <c r="B11" s="2" t="s">
        <v>7</v>
      </c>
      <c r="C11" s="3">
        <v>235</v>
      </c>
      <c r="D11" s="4">
        <v>60</v>
      </c>
      <c r="E11" s="3">
        <f>C11*5</f>
        <v>1175</v>
      </c>
      <c r="F11" s="8">
        <f t="shared" si="0"/>
        <v>5.106382978723404E-2</v>
      </c>
    </row>
    <row r="12" spans="1:9" ht="13.5" hidden="1" thickBot="1" x14ac:dyDescent="0.25">
      <c r="A12" s="2" t="s">
        <v>10</v>
      </c>
      <c r="B12" s="2" t="s">
        <v>8</v>
      </c>
      <c r="C12" s="4">
        <v>524</v>
      </c>
      <c r="D12" s="3">
        <v>118</v>
      </c>
      <c r="E12" s="4">
        <f>C12*8</f>
        <v>4192</v>
      </c>
      <c r="F12" s="8">
        <f>IF(E12&lt;&gt;0,IFERROR(D12/E12,0),1)</f>
        <v>2.8148854961832059E-2</v>
      </c>
      <c r="H12" s="10"/>
    </row>
    <row r="13" spans="1:9" ht="13.5" hidden="1" thickBot="1" x14ac:dyDescent="0.25">
      <c r="A13" s="2" t="s">
        <v>10</v>
      </c>
      <c r="B13" s="5" t="s">
        <v>9</v>
      </c>
      <c r="C13" s="6">
        <f>SUM(C8:C12)</f>
        <v>823</v>
      </c>
      <c r="D13" s="6">
        <v>191</v>
      </c>
      <c r="E13" s="6">
        <f>SUM(E8:E12)</f>
        <v>5583</v>
      </c>
      <c r="F13" s="9">
        <f t="shared" si="0"/>
        <v>3.4210997671502777E-2</v>
      </c>
    </row>
    <row r="14" spans="1:9" ht="13.5" hidden="1" thickBot="1" x14ac:dyDescent="0.25">
      <c r="A14" s="2" t="s">
        <v>11</v>
      </c>
      <c r="B14" s="2" t="s">
        <v>15</v>
      </c>
      <c r="C14" s="3">
        <v>1</v>
      </c>
      <c r="D14" s="4">
        <v>0</v>
      </c>
      <c r="E14" s="3">
        <f>C14*0</f>
        <v>0</v>
      </c>
      <c r="F14" s="8">
        <f t="shared" si="0"/>
        <v>1</v>
      </c>
    </row>
    <row r="15" spans="1:9" ht="13.5" hidden="1" thickBot="1" x14ac:dyDescent="0.25">
      <c r="A15" s="2" t="s">
        <v>11</v>
      </c>
      <c r="B15" s="2" t="s">
        <v>5</v>
      </c>
      <c r="C15" s="3">
        <v>9</v>
      </c>
      <c r="D15" s="3">
        <v>5</v>
      </c>
      <c r="E15" s="3">
        <f>C15*0</f>
        <v>0</v>
      </c>
      <c r="F15" s="8">
        <f t="shared" si="0"/>
        <v>1</v>
      </c>
    </row>
    <row r="16" spans="1:9" ht="13.5" hidden="1" thickBot="1" x14ac:dyDescent="0.25">
      <c r="A16" s="2" t="s">
        <v>11</v>
      </c>
      <c r="B16" s="2" t="s">
        <v>6</v>
      </c>
      <c r="C16" s="4">
        <v>54</v>
      </c>
      <c r="D16" s="4">
        <v>11</v>
      </c>
      <c r="E16" s="4">
        <f>C16*4</f>
        <v>216</v>
      </c>
      <c r="F16" s="8">
        <f t="shared" si="0"/>
        <v>5.0925925925925923E-2</v>
      </c>
    </row>
    <row r="17" spans="1:6" ht="13.5" hidden="1" thickBot="1" x14ac:dyDescent="0.25">
      <c r="A17" s="2" t="s">
        <v>11</v>
      </c>
      <c r="B17" s="2" t="s">
        <v>7</v>
      </c>
      <c r="C17" s="3">
        <v>235</v>
      </c>
      <c r="D17" s="3">
        <v>70</v>
      </c>
      <c r="E17" s="3">
        <f>C17*5</f>
        <v>1175</v>
      </c>
      <c r="F17" s="8">
        <f t="shared" si="0"/>
        <v>5.9574468085106386E-2</v>
      </c>
    </row>
    <row r="18" spans="1:6" ht="13.5" hidden="1" thickBot="1" x14ac:dyDescent="0.25">
      <c r="A18" s="2" t="s">
        <v>11</v>
      </c>
      <c r="B18" s="2" t="s">
        <v>8</v>
      </c>
      <c r="C18" s="4">
        <v>524</v>
      </c>
      <c r="D18" s="4">
        <v>113</v>
      </c>
      <c r="E18" s="4">
        <f>C18*8</f>
        <v>4192</v>
      </c>
      <c r="F18" s="8">
        <f t="shared" si="0"/>
        <v>2.6956106870229007E-2</v>
      </c>
    </row>
    <row r="19" spans="1:6" ht="13.5" hidden="1" thickBot="1" x14ac:dyDescent="0.25">
      <c r="A19" s="2" t="s">
        <v>11</v>
      </c>
      <c r="B19" s="5" t="s">
        <v>9</v>
      </c>
      <c r="C19" s="6">
        <f>SUM(C14:C18)</f>
        <v>823</v>
      </c>
      <c r="D19" s="6">
        <v>199</v>
      </c>
      <c r="E19" s="6">
        <f>SUM(E14:E18)</f>
        <v>5583</v>
      </c>
      <c r="F19" s="9">
        <f>IF(E19&lt;&gt;0,IFERROR(D19/E19,0),1)</f>
        <v>3.5643919039942684E-2</v>
      </c>
    </row>
    <row r="20" spans="1:6" ht="13.5" hidden="1" thickBot="1" x14ac:dyDescent="0.25">
      <c r="A20" s="2" t="s">
        <v>12</v>
      </c>
      <c r="B20" s="2" t="s">
        <v>15</v>
      </c>
      <c r="C20" s="3">
        <v>1</v>
      </c>
      <c r="D20" s="3">
        <v>0</v>
      </c>
      <c r="E20" s="3">
        <f>C20*0</f>
        <v>0</v>
      </c>
      <c r="F20" s="8">
        <f t="shared" si="0"/>
        <v>1</v>
      </c>
    </row>
    <row r="21" spans="1:6" ht="13.5" hidden="1" thickBot="1" x14ac:dyDescent="0.25">
      <c r="A21" s="2" t="s">
        <v>12</v>
      </c>
      <c r="B21" s="2" t="s">
        <v>5</v>
      </c>
      <c r="C21" s="3">
        <v>9</v>
      </c>
      <c r="D21" s="4">
        <v>4</v>
      </c>
      <c r="E21" s="3">
        <f>C21*0</f>
        <v>0</v>
      </c>
      <c r="F21" s="8">
        <f t="shared" si="0"/>
        <v>1</v>
      </c>
    </row>
    <row r="22" spans="1:6" ht="13.5" hidden="1" thickBot="1" x14ac:dyDescent="0.25">
      <c r="A22" s="2" t="s">
        <v>12</v>
      </c>
      <c r="B22" s="2" t="s">
        <v>6</v>
      </c>
      <c r="C22" s="4">
        <v>54</v>
      </c>
      <c r="D22" s="3">
        <v>11</v>
      </c>
      <c r="E22" s="4">
        <f>C22*4</f>
        <v>216</v>
      </c>
      <c r="F22" s="8">
        <f t="shared" si="0"/>
        <v>5.0925925925925923E-2</v>
      </c>
    </row>
    <row r="23" spans="1:6" ht="13.5" hidden="1" thickBot="1" x14ac:dyDescent="0.25">
      <c r="A23" s="2" t="s">
        <v>12</v>
      </c>
      <c r="B23" s="2" t="s">
        <v>7</v>
      </c>
      <c r="C23" s="3">
        <v>235</v>
      </c>
      <c r="D23" s="4">
        <v>50</v>
      </c>
      <c r="E23" s="3">
        <f>C23*5</f>
        <v>1175</v>
      </c>
      <c r="F23" s="8">
        <f t="shared" si="0"/>
        <v>4.2553191489361701E-2</v>
      </c>
    </row>
    <row r="24" spans="1:6" ht="13.5" hidden="1" thickBot="1" x14ac:dyDescent="0.25">
      <c r="A24" s="2" t="s">
        <v>12</v>
      </c>
      <c r="B24" s="2" t="s">
        <v>8</v>
      </c>
      <c r="C24" s="4">
        <v>524</v>
      </c>
      <c r="D24" s="3">
        <v>105</v>
      </c>
      <c r="E24" s="4">
        <f>C24*8</f>
        <v>4192</v>
      </c>
      <c r="F24" s="8">
        <f t="shared" si="0"/>
        <v>2.5047709923664122E-2</v>
      </c>
    </row>
    <row r="25" spans="1:6" ht="13.5" hidden="1" thickBot="1" x14ac:dyDescent="0.25">
      <c r="A25" s="2" t="s">
        <v>12</v>
      </c>
      <c r="B25" s="5" t="s">
        <v>9</v>
      </c>
      <c r="C25" s="6">
        <f>SUM(C20:C24)</f>
        <v>823</v>
      </c>
      <c r="D25" s="6">
        <v>170</v>
      </c>
      <c r="E25" s="6">
        <f>SUM(E20:E24)</f>
        <v>5583</v>
      </c>
      <c r="F25" s="9">
        <f t="shared" si="0"/>
        <v>3.0449579079348022E-2</v>
      </c>
    </row>
    <row r="26" spans="1:6" ht="13.5" hidden="1" thickBot="1" x14ac:dyDescent="0.25">
      <c r="A26" s="2" t="s">
        <v>13</v>
      </c>
      <c r="B26" s="2" t="s">
        <v>15</v>
      </c>
      <c r="C26" s="3">
        <v>1</v>
      </c>
      <c r="D26" s="3">
        <v>0</v>
      </c>
      <c r="E26" s="3">
        <f>C26*0</f>
        <v>0</v>
      </c>
      <c r="F26" s="8">
        <f t="shared" si="0"/>
        <v>1</v>
      </c>
    </row>
    <row r="27" spans="1:6" ht="13.5" hidden="1" thickBot="1" x14ac:dyDescent="0.25">
      <c r="A27" s="2" t="s">
        <v>13</v>
      </c>
      <c r="B27" s="2" t="s">
        <v>5</v>
      </c>
      <c r="C27" s="3">
        <v>9</v>
      </c>
      <c r="D27" s="3">
        <v>4</v>
      </c>
      <c r="E27" s="3">
        <f>C27*0</f>
        <v>0</v>
      </c>
      <c r="F27" s="8">
        <f t="shared" si="0"/>
        <v>1</v>
      </c>
    </row>
    <row r="28" spans="1:6" ht="13.5" hidden="1" thickBot="1" x14ac:dyDescent="0.25">
      <c r="A28" s="2" t="s">
        <v>13</v>
      </c>
      <c r="B28" s="2" t="s">
        <v>6</v>
      </c>
      <c r="C28" s="4">
        <v>54</v>
      </c>
      <c r="D28" s="4">
        <v>16</v>
      </c>
      <c r="E28" s="4">
        <f>C28*4</f>
        <v>216</v>
      </c>
      <c r="F28" s="8">
        <f t="shared" si="0"/>
        <v>7.407407407407407E-2</v>
      </c>
    </row>
    <row r="29" spans="1:6" ht="13.5" hidden="1" thickBot="1" x14ac:dyDescent="0.25">
      <c r="A29" s="2" t="s">
        <v>13</v>
      </c>
      <c r="B29" s="2" t="s">
        <v>7</v>
      </c>
      <c r="C29" s="3">
        <v>235</v>
      </c>
      <c r="D29" s="3">
        <v>71</v>
      </c>
      <c r="E29" s="3">
        <f>C29*5</f>
        <v>1175</v>
      </c>
      <c r="F29" s="8">
        <f t="shared" si="0"/>
        <v>6.0425531914893617E-2</v>
      </c>
    </row>
    <row r="30" spans="1:6" ht="13.5" hidden="1" thickBot="1" x14ac:dyDescent="0.25">
      <c r="A30" s="2" t="s">
        <v>13</v>
      </c>
      <c r="B30" s="2" t="s">
        <v>8</v>
      </c>
      <c r="C30" s="4">
        <v>524</v>
      </c>
      <c r="D30" s="4">
        <v>136</v>
      </c>
      <c r="E30" s="4">
        <f>C30*8</f>
        <v>4192</v>
      </c>
      <c r="F30" s="8">
        <f t="shared" si="0"/>
        <v>3.2442748091603052E-2</v>
      </c>
    </row>
    <row r="31" spans="1:6" ht="13.5" hidden="1" thickBot="1" x14ac:dyDescent="0.25">
      <c r="A31" s="2" t="s">
        <v>13</v>
      </c>
      <c r="B31" s="5" t="s">
        <v>9</v>
      </c>
      <c r="C31" s="6">
        <f>SUM(C26:C30)</f>
        <v>823</v>
      </c>
      <c r="D31" s="6">
        <v>227</v>
      </c>
      <c r="E31" s="6">
        <f>SUM(E26:E30)</f>
        <v>5583</v>
      </c>
      <c r="F31" s="9">
        <f t="shared" si="0"/>
        <v>4.065914382948236E-2</v>
      </c>
    </row>
    <row r="32" spans="1:6" ht="13.5" hidden="1" thickBot="1" x14ac:dyDescent="0.25">
      <c r="A32" s="2" t="s">
        <v>14</v>
      </c>
      <c r="B32" s="2" t="s">
        <v>15</v>
      </c>
      <c r="C32" s="3">
        <v>1</v>
      </c>
      <c r="D32" s="4">
        <v>1</v>
      </c>
      <c r="E32" s="3">
        <f>C32*0</f>
        <v>0</v>
      </c>
      <c r="F32" s="8">
        <f t="shared" si="0"/>
        <v>1</v>
      </c>
    </row>
    <row r="33" spans="1:6" ht="13.5" hidden="1" thickBot="1" x14ac:dyDescent="0.25">
      <c r="A33" s="2" t="s">
        <v>14</v>
      </c>
      <c r="B33" s="2" t="s">
        <v>5</v>
      </c>
      <c r="C33" s="3">
        <v>9</v>
      </c>
      <c r="D33" s="3">
        <v>4</v>
      </c>
      <c r="E33" s="3">
        <f>C33*0</f>
        <v>0</v>
      </c>
      <c r="F33" s="8">
        <f t="shared" si="0"/>
        <v>1</v>
      </c>
    </row>
    <row r="34" spans="1:6" ht="13.5" hidden="1" thickBot="1" x14ac:dyDescent="0.25">
      <c r="A34" s="2" t="s">
        <v>14</v>
      </c>
      <c r="B34" s="2" t="s">
        <v>6</v>
      </c>
      <c r="C34" s="4">
        <v>54</v>
      </c>
      <c r="D34" s="4">
        <v>21</v>
      </c>
      <c r="E34" s="4">
        <f>C34*4</f>
        <v>216</v>
      </c>
      <c r="F34" s="8">
        <f t="shared" si="0"/>
        <v>9.7222222222222224E-2</v>
      </c>
    </row>
    <row r="35" spans="1:6" ht="13.5" hidden="1" thickBot="1" x14ac:dyDescent="0.25">
      <c r="A35" s="2" t="s">
        <v>14</v>
      </c>
      <c r="B35" s="2" t="s">
        <v>7</v>
      </c>
      <c r="C35" s="3">
        <v>235</v>
      </c>
      <c r="D35" s="3">
        <v>105</v>
      </c>
      <c r="E35" s="3">
        <f>C35*5</f>
        <v>1175</v>
      </c>
      <c r="F35" s="8">
        <f t="shared" si="0"/>
        <v>8.9361702127659579E-2</v>
      </c>
    </row>
    <row r="36" spans="1:6" ht="13.5" hidden="1" thickBot="1" x14ac:dyDescent="0.25">
      <c r="A36" s="2" t="s">
        <v>14</v>
      </c>
      <c r="B36" s="2" t="s">
        <v>8</v>
      </c>
      <c r="C36" s="4">
        <v>524</v>
      </c>
      <c r="D36" s="4">
        <v>207</v>
      </c>
      <c r="E36" s="4">
        <f>C36*8</f>
        <v>4192</v>
      </c>
      <c r="F36" s="8">
        <f t="shared" si="0"/>
        <v>4.9379770992366415E-2</v>
      </c>
    </row>
    <row r="37" spans="1:6" ht="13.5" hidden="1" thickBot="1" x14ac:dyDescent="0.25">
      <c r="A37" s="2" t="s">
        <v>14</v>
      </c>
      <c r="B37" s="5" t="s">
        <v>9</v>
      </c>
      <c r="C37" s="6">
        <f>SUM(C32:C36)</f>
        <v>823</v>
      </c>
      <c r="D37" s="6">
        <v>338</v>
      </c>
      <c r="E37" s="6">
        <f>SUM(E32:E36)</f>
        <v>5583</v>
      </c>
      <c r="F37" s="9">
        <f t="shared" si="0"/>
        <v>6.0540927816586064E-2</v>
      </c>
    </row>
    <row r="38" spans="1:6" ht="13.5" hidden="1" thickBot="1" x14ac:dyDescent="0.25">
      <c r="A38" s="2" t="s">
        <v>16</v>
      </c>
      <c r="B38" s="2" t="s">
        <v>15</v>
      </c>
      <c r="C38" s="3">
        <v>1</v>
      </c>
      <c r="D38" s="3">
        <v>0</v>
      </c>
      <c r="E38" s="3">
        <f>C38*0</f>
        <v>0</v>
      </c>
      <c r="F38" s="8">
        <f t="shared" si="0"/>
        <v>1</v>
      </c>
    </row>
    <row r="39" spans="1:6" ht="13.5" hidden="1" thickBot="1" x14ac:dyDescent="0.25">
      <c r="A39" s="2" t="s">
        <v>16</v>
      </c>
      <c r="B39" s="2" t="s">
        <v>5</v>
      </c>
      <c r="C39" s="3">
        <v>9</v>
      </c>
      <c r="D39" s="4">
        <v>2</v>
      </c>
      <c r="E39" s="3">
        <f>C39*0</f>
        <v>0</v>
      </c>
      <c r="F39" s="8">
        <f t="shared" si="0"/>
        <v>1</v>
      </c>
    </row>
    <row r="40" spans="1:6" ht="13.5" hidden="1" thickBot="1" x14ac:dyDescent="0.25">
      <c r="A40" s="2" t="s">
        <v>16</v>
      </c>
      <c r="B40" s="2" t="s">
        <v>6</v>
      </c>
      <c r="C40" s="4">
        <v>54</v>
      </c>
      <c r="D40" s="3">
        <v>5</v>
      </c>
      <c r="E40" s="4">
        <f>C40*4</f>
        <v>216</v>
      </c>
      <c r="F40" s="8">
        <f t="shared" si="0"/>
        <v>2.3148148148148147E-2</v>
      </c>
    </row>
    <row r="41" spans="1:6" ht="13.5" hidden="1" thickBot="1" x14ac:dyDescent="0.25">
      <c r="A41" s="2" t="s">
        <v>16</v>
      </c>
      <c r="B41" s="2" t="s">
        <v>7</v>
      </c>
      <c r="C41" s="3">
        <v>235</v>
      </c>
      <c r="D41" s="4">
        <v>50</v>
      </c>
      <c r="E41" s="3">
        <f>C41*5</f>
        <v>1175</v>
      </c>
      <c r="F41" s="8">
        <f t="shared" si="0"/>
        <v>4.2553191489361701E-2</v>
      </c>
    </row>
    <row r="42" spans="1:6" ht="13.5" hidden="1" thickBot="1" x14ac:dyDescent="0.25">
      <c r="A42" s="2" t="s">
        <v>16</v>
      </c>
      <c r="B42" s="2" t="s">
        <v>8</v>
      </c>
      <c r="C42" s="4">
        <v>524</v>
      </c>
      <c r="D42" s="3">
        <v>116</v>
      </c>
      <c r="E42" s="4">
        <f>C42*8</f>
        <v>4192</v>
      </c>
      <c r="F42" s="8">
        <f t="shared" si="0"/>
        <v>2.7671755725190841E-2</v>
      </c>
    </row>
    <row r="43" spans="1:6" ht="13.5" hidden="1" thickBot="1" x14ac:dyDescent="0.25">
      <c r="A43" s="2" t="s">
        <v>16</v>
      </c>
      <c r="B43" s="5" t="s">
        <v>9</v>
      </c>
      <c r="C43" s="6">
        <f>SUM(C38:C42)</f>
        <v>823</v>
      </c>
      <c r="D43" s="6">
        <v>173</v>
      </c>
      <c r="E43" s="6">
        <f>SUM(E38:E42)</f>
        <v>5583</v>
      </c>
      <c r="F43" s="9">
        <f t="shared" si="0"/>
        <v>3.0986924592512986E-2</v>
      </c>
    </row>
    <row r="44" spans="1:6" ht="13.5" hidden="1" thickBot="1" x14ac:dyDescent="0.25">
      <c r="A44" s="2" t="s">
        <v>17</v>
      </c>
      <c r="B44" s="2" t="s">
        <v>15</v>
      </c>
      <c r="C44" s="3">
        <v>1</v>
      </c>
      <c r="D44" s="3">
        <v>1</v>
      </c>
      <c r="E44" s="3">
        <f>C44*0</f>
        <v>0</v>
      </c>
      <c r="F44" s="8">
        <f t="shared" si="0"/>
        <v>1</v>
      </c>
    </row>
    <row r="45" spans="1:6" ht="13.5" hidden="1" thickBot="1" x14ac:dyDescent="0.25">
      <c r="A45" s="2" t="s">
        <v>17</v>
      </c>
      <c r="B45" s="2" t="s">
        <v>5</v>
      </c>
      <c r="C45" s="3">
        <v>9</v>
      </c>
      <c r="D45" s="4">
        <v>5</v>
      </c>
      <c r="E45" s="3">
        <f>C45*0</f>
        <v>0</v>
      </c>
      <c r="F45" s="8">
        <f t="shared" si="0"/>
        <v>1</v>
      </c>
    </row>
    <row r="46" spans="1:6" ht="13.5" hidden="1" thickBot="1" x14ac:dyDescent="0.25">
      <c r="A46" s="2" t="s">
        <v>17</v>
      </c>
      <c r="B46" s="2" t="s">
        <v>6</v>
      </c>
      <c r="C46" s="4">
        <v>54</v>
      </c>
      <c r="D46" s="3">
        <v>18</v>
      </c>
      <c r="E46" s="4">
        <f>C46*4</f>
        <v>216</v>
      </c>
      <c r="F46" s="8">
        <f t="shared" si="0"/>
        <v>8.3333333333333329E-2</v>
      </c>
    </row>
    <row r="47" spans="1:6" ht="13.5" hidden="1" thickBot="1" x14ac:dyDescent="0.25">
      <c r="A47" s="2" t="s">
        <v>17</v>
      </c>
      <c r="B47" s="2" t="s">
        <v>7</v>
      </c>
      <c r="C47" s="3">
        <v>235</v>
      </c>
      <c r="D47" s="4">
        <v>70</v>
      </c>
      <c r="E47" s="3">
        <f>C47*5</f>
        <v>1175</v>
      </c>
      <c r="F47" s="8">
        <f t="shared" si="0"/>
        <v>5.9574468085106386E-2</v>
      </c>
    </row>
    <row r="48" spans="1:6" ht="13.5" hidden="1" thickBot="1" x14ac:dyDescent="0.25">
      <c r="A48" s="2" t="s">
        <v>17</v>
      </c>
      <c r="B48" s="2" t="s">
        <v>8</v>
      </c>
      <c r="C48" s="4">
        <v>524</v>
      </c>
      <c r="D48" s="3">
        <v>117</v>
      </c>
      <c r="E48" s="4">
        <f>C48*8</f>
        <v>4192</v>
      </c>
      <c r="F48" s="8">
        <f t="shared" si="0"/>
        <v>2.7910305343511452E-2</v>
      </c>
    </row>
    <row r="49" spans="1:6" ht="13.5" hidden="1" thickBot="1" x14ac:dyDescent="0.25">
      <c r="A49" s="2" t="s">
        <v>17</v>
      </c>
      <c r="B49" s="5" t="s">
        <v>9</v>
      </c>
      <c r="C49" s="6">
        <f>SUM(C44:C48)</f>
        <v>823</v>
      </c>
      <c r="D49" s="6">
        <v>211</v>
      </c>
      <c r="E49" s="6">
        <f>SUM(E44:E48)</f>
        <v>5583</v>
      </c>
      <c r="F49" s="9">
        <f t="shared" si="0"/>
        <v>3.7793301092602545E-2</v>
      </c>
    </row>
    <row r="50" spans="1:6" ht="13.5" hidden="1" thickBot="1" x14ac:dyDescent="0.25">
      <c r="A50" s="2" t="s">
        <v>18</v>
      </c>
      <c r="B50" s="2" t="s">
        <v>15</v>
      </c>
      <c r="C50" s="3">
        <v>1</v>
      </c>
      <c r="D50" s="3">
        <v>0</v>
      </c>
      <c r="E50" s="3">
        <f>C50*0</f>
        <v>0</v>
      </c>
      <c r="F50" s="8">
        <f t="shared" si="0"/>
        <v>1</v>
      </c>
    </row>
    <row r="51" spans="1:6" ht="13.5" hidden="1" thickBot="1" x14ac:dyDescent="0.25">
      <c r="A51" s="2" t="s">
        <v>18</v>
      </c>
      <c r="B51" s="2" t="s">
        <v>5</v>
      </c>
      <c r="C51" s="3">
        <v>9</v>
      </c>
      <c r="D51" s="3">
        <v>4</v>
      </c>
      <c r="E51" s="3">
        <f>C51*0</f>
        <v>0</v>
      </c>
      <c r="F51" s="8">
        <f t="shared" si="0"/>
        <v>1</v>
      </c>
    </row>
    <row r="52" spans="1:6" ht="13.5" hidden="1" thickBot="1" x14ac:dyDescent="0.25">
      <c r="A52" s="2" t="s">
        <v>18</v>
      </c>
      <c r="B52" s="2" t="s">
        <v>6</v>
      </c>
      <c r="C52" s="4">
        <v>54</v>
      </c>
      <c r="D52" s="4">
        <v>9</v>
      </c>
      <c r="E52" s="4">
        <f>C52*4</f>
        <v>216</v>
      </c>
      <c r="F52" s="8">
        <f t="shared" si="0"/>
        <v>4.1666666666666664E-2</v>
      </c>
    </row>
    <row r="53" spans="1:6" ht="13.5" hidden="1" thickBot="1" x14ac:dyDescent="0.25">
      <c r="A53" s="2" t="s">
        <v>18</v>
      </c>
      <c r="B53" s="2" t="s">
        <v>7</v>
      </c>
      <c r="C53" s="3">
        <v>235</v>
      </c>
      <c r="D53" s="3">
        <v>55</v>
      </c>
      <c r="E53" s="3">
        <f>C53*5</f>
        <v>1175</v>
      </c>
      <c r="F53" s="8">
        <f t="shared" si="0"/>
        <v>4.6808510638297871E-2</v>
      </c>
    </row>
    <row r="54" spans="1:6" ht="13.5" hidden="1" thickBot="1" x14ac:dyDescent="0.25">
      <c r="A54" s="2" t="s">
        <v>18</v>
      </c>
      <c r="B54" s="2" t="s">
        <v>8</v>
      </c>
      <c r="C54" s="4">
        <v>524</v>
      </c>
      <c r="D54" s="4">
        <v>96</v>
      </c>
      <c r="E54" s="4">
        <f>C54*8</f>
        <v>4192</v>
      </c>
      <c r="F54" s="8">
        <f t="shared" si="0"/>
        <v>2.2900763358778626E-2</v>
      </c>
    </row>
    <row r="55" spans="1:6" ht="13.5" hidden="1" thickBot="1" x14ac:dyDescent="0.25">
      <c r="A55" s="2" t="s">
        <v>18</v>
      </c>
      <c r="B55" s="5" t="s">
        <v>9</v>
      </c>
      <c r="C55" s="6">
        <f>SUM(C50:C54)</f>
        <v>823</v>
      </c>
      <c r="D55" s="6">
        <v>164</v>
      </c>
      <c r="E55" s="6">
        <f>SUM(E50:E54)</f>
        <v>5583</v>
      </c>
      <c r="F55" s="9">
        <f t="shared" si="0"/>
        <v>2.9374888053018092E-2</v>
      </c>
    </row>
    <row r="56" spans="1:6" ht="13.5" hidden="1" thickBot="1" x14ac:dyDescent="0.25">
      <c r="A56" s="2" t="s">
        <v>19</v>
      </c>
      <c r="B56" s="2" t="s">
        <v>15</v>
      </c>
      <c r="C56" s="3">
        <v>1</v>
      </c>
      <c r="D56" s="3">
        <v>0</v>
      </c>
      <c r="E56" s="3">
        <f>C56*0</f>
        <v>0</v>
      </c>
      <c r="F56" s="8">
        <f t="shared" si="0"/>
        <v>1</v>
      </c>
    </row>
    <row r="57" spans="1:6" ht="13.5" hidden="1" thickBot="1" x14ac:dyDescent="0.25">
      <c r="A57" s="2" t="s">
        <v>19</v>
      </c>
      <c r="B57" s="2" t="s">
        <v>5</v>
      </c>
      <c r="C57" s="3">
        <v>9</v>
      </c>
      <c r="D57" s="4">
        <v>3</v>
      </c>
      <c r="E57" s="3">
        <f>C57*0</f>
        <v>0</v>
      </c>
      <c r="F57" s="8">
        <f t="shared" si="0"/>
        <v>1</v>
      </c>
    </row>
    <row r="58" spans="1:6" ht="13.5" hidden="1" thickBot="1" x14ac:dyDescent="0.25">
      <c r="A58" s="2" t="s">
        <v>19</v>
      </c>
      <c r="B58" s="2" t="s">
        <v>6</v>
      </c>
      <c r="C58" s="4">
        <v>54</v>
      </c>
      <c r="D58" s="3">
        <v>7</v>
      </c>
      <c r="E58" s="4">
        <f>C58*4</f>
        <v>216</v>
      </c>
      <c r="F58" s="8">
        <f t="shared" si="0"/>
        <v>3.2407407407407406E-2</v>
      </c>
    </row>
    <row r="59" spans="1:6" ht="13.5" hidden="1" thickBot="1" x14ac:dyDescent="0.25">
      <c r="A59" s="2" t="s">
        <v>19</v>
      </c>
      <c r="B59" s="2" t="s">
        <v>7</v>
      </c>
      <c r="C59" s="3">
        <v>235</v>
      </c>
      <c r="D59" s="4">
        <v>45</v>
      </c>
      <c r="E59" s="3">
        <f>C59*5</f>
        <v>1175</v>
      </c>
      <c r="F59" s="8">
        <f t="shared" si="0"/>
        <v>3.8297872340425532E-2</v>
      </c>
    </row>
    <row r="60" spans="1:6" ht="13.5" hidden="1" thickBot="1" x14ac:dyDescent="0.25">
      <c r="A60" s="2" t="s">
        <v>19</v>
      </c>
      <c r="B60" s="2" t="s">
        <v>8</v>
      </c>
      <c r="C60" s="4">
        <v>524</v>
      </c>
      <c r="D60" s="3">
        <v>78</v>
      </c>
      <c r="E60" s="4">
        <f>C60*8</f>
        <v>4192</v>
      </c>
      <c r="F60" s="8">
        <f t="shared" si="0"/>
        <v>1.8606870229007633E-2</v>
      </c>
    </row>
    <row r="61" spans="1:6" ht="13.5" hidden="1" thickBot="1" x14ac:dyDescent="0.25">
      <c r="A61" s="2" t="s">
        <v>19</v>
      </c>
      <c r="B61" s="5" t="s">
        <v>9</v>
      </c>
      <c r="C61" s="6">
        <f>SUM(C56:C60)</f>
        <v>823</v>
      </c>
      <c r="D61" s="6">
        <v>133</v>
      </c>
      <c r="E61" s="6">
        <f>SUM(E56:E60)</f>
        <v>5583</v>
      </c>
      <c r="F61" s="9">
        <f t="shared" si="0"/>
        <v>2.3822317750313453E-2</v>
      </c>
    </row>
    <row r="62" spans="1:6" ht="13.5" hidden="1" thickBot="1" x14ac:dyDescent="0.25">
      <c r="A62" s="2" t="s">
        <v>20</v>
      </c>
      <c r="B62" s="2" t="s">
        <v>15</v>
      </c>
      <c r="C62" s="3">
        <v>1</v>
      </c>
      <c r="D62" s="3">
        <v>0</v>
      </c>
      <c r="E62" s="3">
        <f>C62*0</f>
        <v>0</v>
      </c>
      <c r="F62" s="8">
        <f t="shared" si="0"/>
        <v>1</v>
      </c>
    </row>
    <row r="63" spans="1:6" ht="13.5" hidden="1" thickBot="1" x14ac:dyDescent="0.25">
      <c r="A63" s="2" t="s">
        <v>20</v>
      </c>
      <c r="B63" s="2" t="s">
        <v>5</v>
      </c>
      <c r="C63" s="3">
        <v>9</v>
      </c>
      <c r="D63" s="3">
        <v>3</v>
      </c>
      <c r="E63" s="3">
        <f>C63*0</f>
        <v>0</v>
      </c>
      <c r="F63" s="8">
        <f t="shared" si="0"/>
        <v>1</v>
      </c>
    </row>
    <row r="64" spans="1:6" ht="13.5" hidden="1" thickBot="1" x14ac:dyDescent="0.25">
      <c r="A64" s="2" t="s">
        <v>20</v>
      </c>
      <c r="B64" s="2" t="s">
        <v>6</v>
      </c>
      <c r="C64" s="4">
        <v>54</v>
      </c>
      <c r="D64" s="4">
        <v>12</v>
      </c>
      <c r="E64" s="4">
        <f>C64*4</f>
        <v>216</v>
      </c>
      <c r="F64" s="8">
        <f t="shared" si="0"/>
        <v>5.5555555555555552E-2</v>
      </c>
    </row>
    <row r="65" spans="1:6" ht="13.5" hidden="1" thickBot="1" x14ac:dyDescent="0.25">
      <c r="A65" s="2" t="s">
        <v>20</v>
      </c>
      <c r="B65" s="2" t="s">
        <v>7</v>
      </c>
      <c r="C65" s="3">
        <v>235</v>
      </c>
      <c r="D65" s="3">
        <v>53</v>
      </c>
      <c r="E65" s="3">
        <f>C65*5</f>
        <v>1175</v>
      </c>
      <c r="F65" s="8">
        <f t="shared" si="0"/>
        <v>4.5106382978723401E-2</v>
      </c>
    </row>
    <row r="66" spans="1:6" ht="13.5" hidden="1" thickBot="1" x14ac:dyDescent="0.25">
      <c r="A66" s="2" t="s">
        <v>20</v>
      </c>
      <c r="B66" s="2" t="s">
        <v>8</v>
      </c>
      <c r="C66" s="4">
        <v>524</v>
      </c>
      <c r="D66" s="4">
        <v>82</v>
      </c>
      <c r="E66" s="4">
        <f>C66*8</f>
        <v>4192</v>
      </c>
      <c r="F66" s="8">
        <f t="shared" si="0"/>
        <v>1.9561068702290078E-2</v>
      </c>
    </row>
    <row r="67" spans="1:6" ht="13.5" hidden="1" thickBot="1" x14ac:dyDescent="0.25">
      <c r="A67" s="2" t="s">
        <v>20</v>
      </c>
      <c r="B67" s="5" t="s">
        <v>9</v>
      </c>
      <c r="C67" s="6">
        <f>SUM(C62:C66)</f>
        <v>823</v>
      </c>
      <c r="D67" s="6">
        <v>150</v>
      </c>
      <c r="E67" s="6">
        <f>SUM(E62:E66)</f>
        <v>5583</v>
      </c>
      <c r="F67" s="9">
        <f t="shared" ref="F67:F131" si="1">IF(E67&lt;&gt;0,IFERROR(D67/E67,0),1)</f>
        <v>2.6867275658248254E-2</v>
      </c>
    </row>
    <row r="68" spans="1:6" ht="13.5" hidden="1" thickBot="1" x14ac:dyDescent="0.25">
      <c r="A68" s="2" t="s">
        <v>21</v>
      </c>
      <c r="B68" s="2" t="s">
        <v>15</v>
      </c>
      <c r="C68" s="3">
        <v>1</v>
      </c>
      <c r="D68" s="4">
        <v>1</v>
      </c>
      <c r="E68" s="3">
        <f>C68*0</f>
        <v>0</v>
      </c>
      <c r="F68" s="8">
        <f t="shared" si="1"/>
        <v>1</v>
      </c>
    </row>
    <row r="69" spans="1:6" ht="13.5" hidden="1" thickBot="1" x14ac:dyDescent="0.25">
      <c r="A69" s="2" t="s">
        <v>21</v>
      </c>
      <c r="B69" s="2" t="s">
        <v>5</v>
      </c>
      <c r="C69" s="3">
        <v>9</v>
      </c>
      <c r="D69" s="3">
        <v>3</v>
      </c>
      <c r="E69" s="3">
        <f>C69*0</f>
        <v>0</v>
      </c>
      <c r="F69" s="8">
        <f t="shared" si="1"/>
        <v>1</v>
      </c>
    </row>
    <row r="70" spans="1:6" ht="13.5" hidden="1" thickBot="1" x14ac:dyDescent="0.25">
      <c r="A70" s="2" t="s">
        <v>21</v>
      </c>
      <c r="B70" s="2" t="s">
        <v>6</v>
      </c>
      <c r="C70" s="4">
        <v>54</v>
      </c>
      <c r="D70" s="4">
        <v>10</v>
      </c>
      <c r="E70" s="4">
        <f>C70*4</f>
        <v>216</v>
      </c>
      <c r="F70" s="8">
        <f t="shared" si="1"/>
        <v>4.6296296296296294E-2</v>
      </c>
    </row>
    <row r="71" spans="1:6" ht="13.5" hidden="1" thickBot="1" x14ac:dyDescent="0.25">
      <c r="A71" s="2" t="s">
        <v>21</v>
      </c>
      <c r="B71" s="2" t="s">
        <v>7</v>
      </c>
      <c r="C71" s="3">
        <v>235</v>
      </c>
      <c r="D71" s="3">
        <v>57</v>
      </c>
      <c r="E71" s="3">
        <f>C71*5</f>
        <v>1175</v>
      </c>
      <c r="F71" s="8">
        <f t="shared" si="1"/>
        <v>4.851063829787234E-2</v>
      </c>
    </row>
    <row r="72" spans="1:6" ht="13.5" hidden="1" thickBot="1" x14ac:dyDescent="0.25">
      <c r="A72" s="2" t="s">
        <v>21</v>
      </c>
      <c r="B72" s="2" t="s">
        <v>8</v>
      </c>
      <c r="C72" s="4">
        <v>524</v>
      </c>
      <c r="D72" s="4">
        <v>94</v>
      </c>
      <c r="E72" s="4">
        <f>C72*8</f>
        <v>4192</v>
      </c>
      <c r="F72" s="8">
        <f t="shared" si="1"/>
        <v>2.2423664122137404E-2</v>
      </c>
    </row>
    <row r="73" spans="1:6" ht="13.5" hidden="1" thickBot="1" x14ac:dyDescent="0.25">
      <c r="A73" s="2" t="s">
        <v>21</v>
      </c>
      <c r="B73" s="5" t="s">
        <v>9</v>
      </c>
      <c r="C73" s="6">
        <f>SUM(C68:C72)</f>
        <v>823</v>
      </c>
      <c r="D73" s="6">
        <v>165</v>
      </c>
      <c r="E73" s="6">
        <f>SUM(E68:E72)</f>
        <v>5583</v>
      </c>
      <c r="F73" s="9">
        <f t="shared" si="1"/>
        <v>2.9554003224073078E-2</v>
      </c>
    </row>
    <row r="74" spans="1:6" ht="13.5" hidden="1" thickBot="1" x14ac:dyDescent="0.25">
      <c r="A74" s="2" t="s">
        <v>22</v>
      </c>
      <c r="B74" s="2" t="s">
        <v>15</v>
      </c>
      <c r="C74" s="3">
        <v>1</v>
      </c>
      <c r="D74" s="4">
        <v>1</v>
      </c>
      <c r="E74" s="3">
        <f>C74*0</f>
        <v>0</v>
      </c>
      <c r="F74" s="8">
        <f t="shared" si="1"/>
        <v>1</v>
      </c>
    </row>
    <row r="75" spans="1:6" ht="13.5" hidden="1" thickBot="1" x14ac:dyDescent="0.25">
      <c r="A75" s="2" t="s">
        <v>22</v>
      </c>
      <c r="B75" s="2" t="s">
        <v>5</v>
      </c>
      <c r="C75" s="3">
        <v>9</v>
      </c>
      <c r="D75" s="3">
        <v>5</v>
      </c>
      <c r="E75" s="3">
        <f>C75*0</f>
        <v>0</v>
      </c>
      <c r="F75" s="8">
        <f t="shared" si="1"/>
        <v>1</v>
      </c>
    </row>
    <row r="76" spans="1:6" ht="13.5" hidden="1" thickBot="1" x14ac:dyDescent="0.25">
      <c r="A76" s="2" t="s">
        <v>22</v>
      </c>
      <c r="B76" s="2" t="s">
        <v>6</v>
      </c>
      <c r="C76" s="4">
        <v>54</v>
      </c>
      <c r="D76" s="4">
        <v>11</v>
      </c>
      <c r="E76" s="4">
        <f>C76*4</f>
        <v>216</v>
      </c>
      <c r="F76" s="8">
        <f t="shared" si="1"/>
        <v>5.0925925925925923E-2</v>
      </c>
    </row>
    <row r="77" spans="1:6" ht="13.5" hidden="1" thickBot="1" x14ac:dyDescent="0.25">
      <c r="A77" s="2" t="s">
        <v>22</v>
      </c>
      <c r="B77" s="2" t="s">
        <v>7</v>
      </c>
      <c r="C77" s="3">
        <v>235</v>
      </c>
      <c r="D77" s="3">
        <v>60</v>
      </c>
      <c r="E77" s="3">
        <f>C77*5</f>
        <v>1175</v>
      </c>
      <c r="F77" s="8">
        <f t="shared" si="1"/>
        <v>5.106382978723404E-2</v>
      </c>
    </row>
    <row r="78" spans="1:6" ht="13.5" hidden="1" thickBot="1" x14ac:dyDescent="0.25">
      <c r="A78" s="2" t="s">
        <v>22</v>
      </c>
      <c r="B78" s="2" t="s">
        <v>8</v>
      </c>
      <c r="C78" s="4">
        <v>524</v>
      </c>
      <c r="D78" s="4">
        <v>90</v>
      </c>
      <c r="E78" s="4">
        <f>C78*8</f>
        <v>4192</v>
      </c>
      <c r="F78" s="8">
        <f t="shared" si="1"/>
        <v>2.1469465648854963E-2</v>
      </c>
    </row>
    <row r="79" spans="1:6" ht="13.5" thickBot="1" x14ac:dyDescent="0.25">
      <c r="A79" s="21" t="s">
        <v>55</v>
      </c>
      <c r="B79" s="5" t="s">
        <v>9</v>
      </c>
      <c r="C79" s="4">
        <v>823</v>
      </c>
      <c r="D79" s="4">
        <v>2213</v>
      </c>
      <c r="E79" s="4">
        <v>66996</v>
      </c>
      <c r="F79" s="9">
        <f t="shared" si="1"/>
        <v>3.3031822795390769E-2</v>
      </c>
    </row>
    <row r="80" spans="1:6" ht="13.5" hidden="1" thickBot="1" x14ac:dyDescent="0.25">
      <c r="A80" s="2" t="s">
        <v>22</v>
      </c>
      <c r="B80" s="5" t="s">
        <v>9</v>
      </c>
      <c r="C80" s="6">
        <f>SUM(C74:C78)</f>
        <v>823</v>
      </c>
      <c r="D80" s="6">
        <v>167</v>
      </c>
      <c r="E80" s="6">
        <f>SUM(E74:E78)</f>
        <v>5583</v>
      </c>
      <c r="F80" s="9">
        <f t="shared" si="1"/>
        <v>2.9912233566183055E-2</v>
      </c>
    </row>
    <row r="81" spans="1:6" ht="13.5" hidden="1" thickBot="1" x14ac:dyDescent="0.25">
      <c r="A81" s="2" t="s">
        <v>23</v>
      </c>
      <c r="B81" s="2" t="s">
        <v>15</v>
      </c>
      <c r="C81" s="3">
        <v>1</v>
      </c>
      <c r="D81" s="4">
        <v>1</v>
      </c>
      <c r="E81" s="3">
        <f>C81*0</f>
        <v>0</v>
      </c>
      <c r="F81" s="8">
        <f t="shared" si="1"/>
        <v>1</v>
      </c>
    </row>
    <row r="82" spans="1:6" ht="13.5" hidden="1" thickBot="1" x14ac:dyDescent="0.25">
      <c r="A82" s="2" t="s">
        <v>23</v>
      </c>
      <c r="B82" s="2" t="s">
        <v>5</v>
      </c>
      <c r="C82" s="3">
        <v>9</v>
      </c>
      <c r="D82" s="3">
        <v>6</v>
      </c>
      <c r="E82" s="3">
        <f>C82*0</f>
        <v>0</v>
      </c>
      <c r="F82" s="8">
        <f t="shared" si="1"/>
        <v>1</v>
      </c>
    </row>
    <row r="83" spans="1:6" ht="13.5" hidden="1" thickBot="1" x14ac:dyDescent="0.25">
      <c r="A83" s="2" t="s">
        <v>23</v>
      </c>
      <c r="B83" s="2" t="s">
        <v>6</v>
      </c>
      <c r="C83" s="4">
        <v>54</v>
      </c>
      <c r="D83" s="4">
        <v>14</v>
      </c>
      <c r="E83" s="4">
        <f>C83*4</f>
        <v>216</v>
      </c>
      <c r="F83" s="8">
        <f t="shared" si="1"/>
        <v>6.4814814814814811E-2</v>
      </c>
    </row>
    <row r="84" spans="1:6" ht="13.5" hidden="1" thickBot="1" x14ac:dyDescent="0.25">
      <c r="A84" s="2" t="s">
        <v>23</v>
      </c>
      <c r="B84" s="2" t="s">
        <v>7</v>
      </c>
      <c r="C84" s="3">
        <v>235</v>
      </c>
      <c r="D84" s="3">
        <v>67</v>
      </c>
      <c r="E84" s="3">
        <f>C84*5</f>
        <v>1175</v>
      </c>
      <c r="F84" s="8">
        <f t="shared" si="1"/>
        <v>5.7021276595744678E-2</v>
      </c>
    </row>
    <row r="85" spans="1:6" ht="13.5" hidden="1" thickBot="1" x14ac:dyDescent="0.25">
      <c r="A85" s="2" t="s">
        <v>23</v>
      </c>
      <c r="B85" s="2" t="s">
        <v>8</v>
      </c>
      <c r="C85" s="4">
        <v>524</v>
      </c>
      <c r="D85" s="4">
        <v>126</v>
      </c>
      <c r="E85" s="4">
        <f>C85*8</f>
        <v>4192</v>
      </c>
      <c r="F85" s="8">
        <f t="shared" si="1"/>
        <v>3.0057251908396948E-2</v>
      </c>
    </row>
    <row r="86" spans="1:6" ht="13.5" hidden="1" thickBot="1" x14ac:dyDescent="0.25">
      <c r="A86" s="2" t="s">
        <v>23</v>
      </c>
      <c r="B86" s="5" t="s">
        <v>9</v>
      </c>
      <c r="C86" s="6">
        <f>SUM(C81:C85)</f>
        <v>823</v>
      </c>
      <c r="D86" s="6">
        <v>214</v>
      </c>
      <c r="E86" s="6">
        <f>SUM(E81:E85)</f>
        <v>5583</v>
      </c>
      <c r="F86" s="9">
        <f t="shared" si="1"/>
        <v>3.8330646605767509E-2</v>
      </c>
    </row>
    <row r="87" spans="1:6" ht="13.5" hidden="1" thickBot="1" x14ac:dyDescent="0.25">
      <c r="A87" s="2" t="s">
        <v>24</v>
      </c>
      <c r="B87" s="2" t="s">
        <v>15</v>
      </c>
      <c r="C87" s="3">
        <v>1</v>
      </c>
      <c r="D87" s="4">
        <v>1</v>
      </c>
      <c r="E87" s="3">
        <f>C87*0</f>
        <v>0</v>
      </c>
      <c r="F87" s="8">
        <f t="shared" si="1"/>
        <v>1</v>
      </c>
    </row>
    <row r="88" spans="1:6" ht="13.5" hidden="1" thickBot="1" x14ac:dyDescent="0.25">
      <c r="A88" s="2" t="s">
        <v>24</v>
      </c>
      <c r="B88" s="2" t="s">
        <v>5</v>
      </c>
      <c r="C88" s="3">
        <v>9</v>
      </c>
      <c r="D88" s="3">
        <v>7</v>
      </c>
      <c r="E88" s="3">
        <f>C88*0</f>
        <v>0</v>
      </c>
      <c r="F88" s="8">
        <f t="shared" si="1"/>
        <v>1</v>
      </c>
    </row>
    <row r="89" spans="1:6" ht="13.5" hidden="1" thickBot="1" x14ac:dyDescent="0.25">
      <c r="A89" s="2" t="s">
        <v>24</v>
      </c>
      <c r="B89" s="2" t="s">
        <v>6</v>
      </c>
      <c r="C89" s="4">
        <v>54</v>
      </c>
      <c r="D89" s="4">
        <v>10</v>
      </c>
      <c r="E89" s="4">
        <f>C89*4</f>
        <v>216</v>
      </c>
      <c r="F89" s="8">
        <f t="shared" si="1"/>
        <v>4.6296296296296294E-2</v>
      </c>
    </row>
    <row r="90" spans="1:6" ht="13.5" hidden="1" thickBot="1" x14ac:dyDescent="0.25">
      <c r="A90" s="2" t="s">
        <v>24</v>
      </c>
      <c r="B90" s="2" t="s">
        <v>7</v>
      </c>
      <c r="C90" s="3">
        <v>235</v>
      </c>
      <c r="D90" s="3">
        <v>65</v>
      </c>
      <c r="E90" s="3">
        <f>C90*5</f>
        <v>1175</v>
      </c>
      <c r="F90" s="8">
        <f t="shared" si="1"/>
        <v>5.5319148936170209E-2</v>
      </c>
    </row>
    <row r="91" spans="1:6" ht="13.5" hidden="1" thickBot="1" x14ac:dyDescent="0.25">
      <c r="A91" s="2" t="s">
        <v>24</v>
      </c>
      <c r="B91" s="2" t="s">
        <v>8</v>
      </c>
      <c r="C91" s="4">
        <v>524</v>
      </c>
      <c r="D91" s="4">
        <v>108</v>
      </c>
      <c r="E91" s="4">
        <f>C91*8</f>
        <v>4192</v>
      </c>
      <c r="F91" s="8">
        <f t="shared" si="1"/>
        <v>2.5763358778625955E-2</v>
      </c>
    </row>
    <row r="92" spans="1:6" ht="13.5" hidden="1" thickBot="1" x14ac:dyDescent="0.25">
      <c r="A92" s="2" t="s">
        <v>24</v>
      </c>
      <c r="B92" s="5" t="s">
        <v>9</v>
      </c>
      <c r="C92" s="6">
        <f>SUM(C87:C91)</f>
        <v>823</v>
      </c>
      <c r="D92" s="6">
        <v>191</v>
      </c>
      <c r="E92" s="6">
        <f>SUM(E87:E91)</f>
        <v>5583</v>
      </c>
      <c r="F92" s="9">
        <f t="shared" si="1"/>
        <v>3.4210997671502777E-2</v>
      </c>
    </row>
    <row r="93" spans="1:6" ht="13.5" hidden="1" thickBot="1" x14ac:dyDescent="0.25">
      <c r="A93" s="2" t="s">
        <v>25</v>
      </c>
      <c r="B93" s="2" t="s">
        <v>15</v>
      </c>
      <c r="C93" s="3">
        <v>1</v>
      </c>
      <c r="D93" s="4">
        <v>1</v>
      </c>
      <c r="E93" s="3">
        <f>C93*0</f>
        <v>0</v>
      </c>
      <c r="F93" s="8">
        <f t="shared" si="1"/>
        <v>1</v>
      </c>
    </row>
    <row r="94" spans="1:6" ht="13.5" hidden="1" thickBot="1" x14ac:dyDescent="0.25">
      <c r="A94" s="2" t="s">
        <v>25</v>
      </c>
      <c r="B94" s="2" t="s">
        <v>5</v>
      </c>
      <c r="C94" s="3">
        <v>9</v>
      </c>
      <c r="D94" s="3">
        <v>5</v>
      </c>
      <c r="E94" s="3">
        <f>C94*0</f>
        <v>0</v>
      </c>
      <c r="F94" s="8">
        <f t="shared" si="1"/>
        <v>1</v>
      </c>
    </row>
    <row r="95" spans="1:6" ht="13.5" hidden="1" thickBot="1" x14ac:dyDescent="0.25">
      <c r="A95" s="2" t="s">
        <v>25</v>
      </c>
      <c r="B95" s="2" t="s">
        <v>6</v>
      </c>
      <c r="C95" s="4">
        <v>54</v>
      </c>
      <c r="D95" s="4">
        <v>12</v>
      </c>
      <c r="E95" s="4">
        <f>C95*4</f>
        <v>216</v>
      </c>
      <c r="F95" s="8">
        <f t="shared" si="1"/>
        <v>5.5555555555555552E-2</v>
      </c>
    </row>
    <row r="96" spans="1:6" ht="13.5" hidden="1" thickBot="1" x14ac:dyDescent="0.25">
      <c r="A96" s="2" t="s">
        <v>25</v>
      </c>
      <c r="B96" s="2" t="s">
        <v>7</v>
      </c>
      <c r="C96" s="3">
        <v>235</v>
      </c>
      <c r="D96" s="3">
        <v>54</v>
      </c>
      <c r="E96" s="3">
        <f>C96*5</f>
        <v>1175</v>
      </c>
      <c r="F96" s="8">
        <f t="shared" si="1"/>
        <v>4.5957446808510639E-2</v>
      </c>
    </row>
    <row r="97" spans="1:6" ht="13.5" hidden="1" thickBot="1" x14ac:dyDescent="0.25">
      <c r="A97" s="2" t="s">
        <v>25</v>
      </c>
      <c r="B97" s="2" t="s">
        <v>8</v>
      </c>
      <c r="C97" s="4">
        <v>524</v>
      </c>
      <c r="D97" s="4">
        <v>96</v>
      </c>
      <c r="E97" s="4">
        <f>C97*8</f>
        <v>4192</v>
      </c>
      <c r="F97" s="8">
        <f t="shared" si="1"/>
        <v>2.2900763358778626E-2</v>
      </c>
    </row>
    <row r="98" spans="1:6" ht="13.5" hidden="1" thickBot="1" x14ac:dyDescent="0.25">
      <c r="A98" s="2" t="s">
        <v>25</v>
      </c>
      <c r="B98" s="5" t="s">
        <v>9</v>
      </c>
      <c r="C98" s="6">
        <f>SUM(C93:C97)</f>
        <v>823</v>
      </c>
      <c r="D98" s="6">
        <v>168</v>
      </c>
      <c r="E98" s="6">
        <f>SUM(E93:E97)</f>
        <v>5583</v>
      </c>
      <c r="F98" s="9">
        <f t="shared" si="1"/>
        <v>3.0091348737238045E-2</v>
      </c>
    </row>
    <row r="99" spans="1:6" ht="13.5" hidden="1" thickBot="1" x14ac:dyDescent="0.25">
      <c r="A99" s="2" t="s">
        <v>26</v>
      </c>
      <c r="B99" s="2" t="s">
        <v>15</v>
      </c>
      <c r="C99" s="3">
        <v>1</v>
      </c>
      <c r="D99" s="4">
        <v>1</v>
      </c>
      <c r="E99" s="3">
        <f>C99*0</f>
        <v>0</v>
      </c>
      <c r="F99" s="8">
        <f t="shared" si="1"/>
        <v>1</v>
      </c>
    </row>
    <row r="100" spans="1:6" ht="13.5" hidden="1" thickBot="1" x14ac:dyDescent="0.25">
      <c r="A100" s="2" t="s">
        <v>26</v>
      </c>
      <c r="B100" s="2" t="s">
        <v>5</v>
      </c>
      <c r="C100" s="3">
        <v>9</v>
      </c>
      <c r="D100" s="3">
        <v>7</v>
      </c>
      <c r="E100" s="3">
        <f>C100*0</f>
        <v>0</v>
      </c>
      <c r="F100" s="8">
        <f t="shared" si="1"/>
        <v>1</v>
      </c>
    </row>
    <row r="101" spans="1:6" ht="13.5" hidden="1" thickBot="1" x14ac:dyDescent="0.25">
      <c r="A101" s="2" t="s">
        <v>26</v>
      </c>
      <c r="B101" s="2" t="s">
        <v>6</v>
      </c>
      <c r="C101" s="4">
        <v>54</v>
      </c>
      <c r="D101" s="4">
        <v>18</v>
      </c>
      <c r="E101" s="4">
        <f>C101*4</f>
        <v>216</v>
      </c>
      <c r="F101" s="8">
        <f t="shared" si="1"/>
        <v>8.3333333333333329E-2</v>
      </c>
    </row>
    <row r="102" spans="1:6" ht="13.5" hidden="1" thickBot="1" x14ac:dyDescent="0.25">
      <c r="A102" s="2" t="s">
        <v>26</v>
      </c>
      <c r="B102" s="2" t="s">
        <v>7</v>
      </c>
      <c r="C102" s="3">
        <v>235</v>
      </c>
      <c r="D102" s="3">
        <v>63</v>
      </c>
      <c r="E102" s="3">
        <f>C102*5</f>
        <v>1175</v>
      </c>
      <c r="F102" s="8">
        <f t="shared" si="1"/>
        <v>5.3617021276595747E-2</v>
      </c>
    </row>
    <row r="103" spans="1:6" ht="13.5" hidden="1" thickBot="1" x14ac:dyDescent="0.25">
      <c r="A103" s="2" t="s">
        <v>26</v>
      </c>
      <c r="B103" s="2" t="s">
        <v>8</v>
      </c>
      <c r="C103" s="4">
        <v>524</v>
      </c>
      <c r="D103" s="4">
        <v>102</v>
      </c>
      <c r="E103" s="4">
        <f>C103*8</f>
        <v>4192</v>
      </c>
      <c r="F103" s="8">
        <f t="shared" si="1"/>
        <v>2.4332061068702289E-2</v>
      </c>
    </row>
    <row r="104" spans="1:6" ht="13.5" hidden="1" thickBot="1" x14ac:dyDescent="0.25">
      <c r="A104" s="2" t="s">
        <v>26</v>
      </c>
      <c r="B104" s="5" t="s">
        <v>9</v>
      </c>
      <c r="C104" s="6">
        <f>SUM(C99:C103)</f>
        <v>823</v>
      </c>
      <c r="D104" s="6">
        <v>191</v>
      </c>
      <c r="E104" s="6">
        <f>SUM(E99:E103)</f>
        <v>5583</v>
      </c>
      <c r="F104" s="9">
        <f t="shared" si="1"/>
        <v>3.4210997671502777E-2</v>
      </c>
    </row>
    <row r="105" spans="1:6" ht="13.5" hidden="1" thickBot="1" x14ac:dyDescent="0.25">
      <c r="A105" s="2" t="s">
        <v>27</v>
      </c>
      <c r="B105" s="2" t="s">
        <v>15</v>
      </c>
      <c r="C105" s="3">
        <v>1</v>
      </c>
      <c r="D105" s="4">
        <v>1</v>
      </c>
      <c r="E105" s="3">
        <f>C105*0</f>
        <v>0</v>
      </c>
      <c r="F105" s="8">
        <f t="shared" si="1"/>
        <v>1</v>
      </c>
    </row>
    <row r="106" spans="1:6" ht="13.5" hidden="1" thickBot="1" x14ac:dyDescent="0.25">
      <c r="A106" s="2" t="s">
        <v>27</v>
      </c>
      <c r="B106" s="2" t="s">
        <v>5</v>
      </c>
      <c r="C106" s="3">
        <v>9</v>
      </c>
      <c r="D106" s="3">
        <v>7</v>
      </c>
      <c r="E106" s="3">
        <f>C106*0</f>
        <v>0</v>
      </c>
      <c r="F106" s="8">
        <f t="shared" si="1"/>
        <v>1</v>
      </c>
    </row>
    <row r="107" spans="1:6" ht="13.5" hidden="1" thickBot="1" x14ac:dyDescent="0.25">
      <c r="A107" s="2" t="s">
        <v>27</v>
      </c>
      <c r="B107" s="2" t="s">
        <v>6</v>
      </c>
      <c r="C107" s="4">
        <v>54</v>
      </c>
      <c r="D107" s="4">
        <v>6</v>
      </c>
      <c r="E107" s="4">
        <f>C107*4</f>
        <v>216</v>
      </c>
      <c r="F107" s="8">
        <f t="shared" si="1"/>
        <v>2.7777777777777776E-2</v>
      </c>
    </row>
    <row r="108" spans="1:6" ht="13.5" hidden="1" thickBot="1" x14ac:dyDescent="0.25">
      <c r="A108" s="2" t="s">
        <v>27</v>
      </c>
      <c r="B108" s="2" t="s">
        <v>7</v>
      </c>
      <c r="C108" s="3">
        <v>235</v>
      </c>
      <c r="D108" s="3">
        <v>57</v>
      </c>
      <c r="E108" s="3">
        <f>C108*5</f>
        <v>1175</v>
      </c>
      <c r="F108" s="8">
        <f t="shared" si="1"/>
        <v>4.851063829787234E-2</v>
      </c>
    </row>
    <row r="109" spans="1:6" ht="13.5" hidden="1" thickBot="1" x14ac:dyDescent="0.25">
      <c r="A109" s="2" t="s">
        <v>27</v>
      </c>
      <c r="B109" s="2" t="s">
        <v>8</v>
      </c>
      <c r="C109" s="4">
        <v>524</v>
      </c>
      <c r="D109" s="4">
        <v>90</v>
      </c>
      <c r="E109" s="4">
        <f>C109*8</f>
        <v>4192</v>
      </c>
      <c r="F109" s="8">
        <f t="shared" si="1"/>
        <v>2.1469465648854963E-2</v>
      </c>
    </row>
    <row r="110" spans="1:6" ht="13.5" hidden="1" thickBot="1" x14ac:dyDescent="0.25">
      <c r="A110" s="2" t="s">
        <v>27</v>
      </c>
      <c r="B110" s="5" t="s">
        <v>9</v>
      </c>
      <c r="C110" s="6">
        <f>SUM(C105:C109)</f>
        <v>823</v>
      </c>
      <c r="D110" s="6">
        <v>161</v>
      </c>
      <c r="E110" s="6">
        <f>SUM(E105:E109)</f>
        <v>5583</v>
      </c>
      <c r="F110" s="9">
        <f t="shared" si="1"/>
        <v>2.8837542539853125E-2</v>
      </c>
    </row>
    <row r="111" spans="1:6" ht="13.5" hidden="1" thickBot="1" x14ac:dyDescent="0.25">
      <c r="A111" s="2" t="s">
        <v>28</v>
      </c>
      <c r="B111" s="2" t="s">
        <v>15</v>
      </c>
      <c r="C111" s="3">
        <v>1</v>
      </c>
      <c r="D111" s="4">
        <v>1</v>
      </c>
      <c r="E111" s="3">
        <f>C111*0</f>
        <v>0</v>
      </c>
      <c r="F111" s="8">
        <f t="shared" si="1"/>
        <v>1</v>
      </c>
    </row>
    <row r="112" spans="1:6" ht="13.5" hidden="1" thickBot="1" x14ac:dyDescent="0.25">
      <c r="A112" s="2" t="s">
        <v>28</v>
      </c>
      <c r="B112" s="2" t="s">
        <v>5</v>
      </c>
      <c r="C112" s="3">
        <v>9</v>
      </c>
      <c r="D112" s="3">
        <v>7</v>
      </c>
      <c r="E112" s="3">
        <f>C112*0</f>
        <v>0</v>
      </c>
      <c r="F112" s="8">
        <f t="shared" si="1"/>
        <v>1</v>
      </c>
    </row>
    <row r="113" spans="1:6" ht="13.5" hidden="1" thickBot="1" x14ac:dyDescent="0.25">
      <c r="A113" s="2" t="s">
        <v>28</v>
      </c>
      <c r="B113" s="2" t="s">
        <v>6</v>
      </c>
      <c r="C113" s="4">
        <v>54</v>
      </c>
      <c r="D113" s="4">
        <v>6</v>
      </c>
      <c r="E113" s="4">
        <f>C113*4</f>
        <v>216</v>
      </c>
      <c r="F113" s="8">
        <f t="shared" si="1"/>
        <v>2.7777777777777776E-2</v>
      </c>
    </row>
    <row r="114" spans="1:6" ht="13.5" hidden="1" thickBot="1" x14ac:dyDescent="0.25">
      <c r="A114" s="2" t="s">
        <v>28</v>
      </c>
      <c r="B114" s="2" t="s">
        <v>7</v>
      </c>
      <c r="C114" s="3">
        <v>235</v>
      </c>
      <c r="D114" s="3">
        <v>51</v>
      </c>
      <c r="E114" s="3">
        <f>C114*5</f>
        <v>1175</v>
      </c>
      <c r="F114" s="8">
        <f t="shared" si="1"/>
        <v>4.3404255319148939E-2</v>
      </c>
    </row>
    <row r="115" spans="1:6" ht="13.5" hidden="1" thickBot="1" x14ac:dyDescent="0.25">
      <c r="A115" s="2" t="s">
        <v>28</v>
      </c>
      <c r="B115" s="2" t="s">
        <v>8</v>
      </c>
      <c r="C115" s="4">
        <v>524</v>
      </c>
      <c r="D115" s="4">
        <v>93</v>
      </c>
      <c r="E115" s="4">
        <f>C115*8</f>
        <v>4192</v>
      </c>
      <c r="F115" s="8">
        <f t="shared" si="1"/>
        <v>2.2185114503816793E-2</v>
      </c>
    </row>
    <row r="116" spans="1:6" ht="13.5" hidden="1" thickBot="1" x14ac:dyDescent="0.25">
      <c r="A116" s="2" t="s">
        <v>28</v>
      </c>
      <c r="B116" s="5" t="s">
        <v>9</v>
      </c>
      <c r="C116" s="6">
        <f>SUM(C111:C115)</f>
        <v>823</v>
      </c>
      <c r="D116" s="6">
        <v>158</v>
      </c>
      <c r="E116" s="6">
        <f>SUM(E111:E115)</f>
        <v>5583</v>
      </c>
      <c r="F116" s="9">
        <f t="shared" si="1"/>
        <v>2.8300197026688161E-2</v>
      </c>
    </row>
    <row r="117" spans="1:6" ht="13.5" hidden="1" thickBot="1" x14ac:dyDescent="0.25">
      <c r="A117" s="2" t="s">
        <v>29</v>
      </c>
      <c r="B117" s="2" t="s">
        <v>15</v>
      </c>
      <c r="C117" s="3">
        <v>1</v>
      </c>
      <c r="D117" s="4">
        <v>1</v>
      </c>
      <c r="E117" s="3">
        <f>C117*0</f>
        <v>0</v>
      </c>
      <c r="F117" s="8">
        <f t="shared" si="1"/>
        <v>1</v>
      </c>
    </row>
    <row r="118" spans="1:6" ht="13.5" hidden="1" thickBot="1" x14ac:dyDescent="0.25">
      <c r="A118" s="2" t="s">
        <v>29</v>
      </c>
      <c r="B118" s="2" t="s">
        <v>5</v>
      </c>
      <c r="C118" s="3">
        <v>9</v>
      </c>
      <c r="D118" s="3">
        <v>7</v>
      </c>
      <c r="E118" s="3">
        <f>C118*0</f>
        <v>0</v>
      </c>
      <c r="F118" s="8">
        <f t="shared" si="1"/>
        <v>1</v>
      </c>
    </row>
    <row r="119" spans="1:6" ht="13.5" hidden="1" thickBot="1" x14ac:dyDescent="0.25">
      <c r="A119" s="2" t="s">
        <v>29</v>
      </c>
      <c r="B119" s="2" t="s">
        <v>6</v>
      </c>
      <c r="C119" s="4">
        <v>54</v>
      </c>
      <c r="D119" s="4">
        <v>13</v>
      </c>
      <c r="E119" s="4">
        <f>C119*4</f>
        <v>216</v>
      </c>
      <c r="F119" s="8">
        <f t="shared" si="1"/>
        <v>6.0185185185185182E-2</v>
      </c>
    </row>
    <row r="120" spans="1:6" ht="13.5" hidden="1" thickBot="1" x14ac:dyDescent="0.25">
      <c r="A120" s="2" t="s">
        <v>29</v>
      </c>
      <c r="B120" s="2" t="s">
        <v>7</v>
      </c>
      <c r="C120" s="3">
        <v>235</v>
      </c>
      <c r="D120" s="3">
        <v>57</v>
      </c>
      <c r="E120" s="3">
        <f>C120*5</f>
        <v>1175</v>
      </c>
      <c r="F120" s="8">
        <f t="shared" si="1"/>
        <v>4.851063829787234E-2</v>
      </c>
    </row>
    <row r="121" spans="1:6" ht="13.5" hidden="1" thickBot="1" x14ac:dyDescent="0.25">
      <c r="A121" s="2" t="s">
        <v>29</v>
      </c>
      <c r="B121" s="2" t="s">
        <v>8</v>
      </c>
      <c r="C121" s="4">
        <v>524</v>
      </c>
      <c r="D121" s="4">
        <v>106</v>
      </c>
      <c r="E121" s="4">
        <f>C121*8</f>
        <v>4192</v>
      </c>
      <c r="F121" s="8">
        <f t="shared" si="1"/>
        <v>2.5286259541984733E-2</v>
      </c>
    </row>
    <row r="122" spans="1:6" ht="13.5" hidden="1" thickBot="1" x14ac:dyDescent="0.25">
      <c r="A122" s="2" t="s">
        <v>29</v>
      </c>
      <c r="B122" s="5" t="s">
        <v>9</v>
      </c>
      <c r="C122" s="6">
        <f>SUM(C117:C121)</f>
        <v>823</v>
      </c>
      <c r="D122" s="6">
        <v>184</v>
      </c>
      <c r="E122" s="6">
        <f>SUM(E117:E121)</f>
        <v>5583</v>
      </c>
      <c r="F122" s="9">
        <f t="shared" si="1"/>
        <v>3.295719147411786E-2</v>
      </c>
    </row>
    <row r="123" spans="1:6" ht="13.5" hidden="1" thickBot="1" x14ac:dyDescent="0.25">
      <c r="A123" s="2" t="s">
        <v>30</v>
      </c>
      <c r="B123" s="2" t="s">
        <v>15</v>
      </c>
      <c r="C123" s="3">
        <v>1</v>
      </c>
      <c r="D123" s="4">
        <v>1</v>
      </c>
      <c r="E123" s="3">
        <f>C123*0</f>
        <v>0</v>
      </c>
      <c r="F123" s="8">
        <f t="shared" si="1"/>
        <v>1</v>
      </c>
    </row>
    <row r="124" spans="1:6" ht="13.5" hidden="1" thickBot="1" x14ac:dyDescent="0.25">
      <c r="A124" s="2" t="s">
        <v>30</v>
      </c>
      <c r="B124" s="2" t="s">
        <v>5</v>
      </c>
      <c r="C124" s="3">
        <v>9</v>
      </c>
      <c r="D124" s="3">
        <v>5</v>
      </c>
      <c r="E124" s="3">
        <f>C124*0</f>
        <v>0</v>
      </c>
      <c r="F124" s="8">
        <f t="shared" si="1"/>
        <v>1</v>
      </c>
    </row>
    <row r="125" spans="1:6" ht="13.5" hidden="1" thickBot="1" x14ac:dyDescent="0.25">
      <c r="A125" s="2" t="s">
        <v>30</v>
      </c>
      <c r="B125" s="2" t="s">
        <v>6</v>
      </c>
      <c r="C125" s="4">
        <v>54</v>
      </c>
      <c r="D125" s="4">
        <v>14</v>
      </c>
      <c r="E125" s="4">
        <f>C125*4</f>
        <v>216</v>
      </c>
      <c r="F125" s="8">
        <f t="shared" si="1"/>
        <v>6.4814814814814811E-2</v>
      </c>
    </row>
    <row r="126" spans="1:6" ht="13.5" hidden="1" thickBot="1" x14ac:dyDescent="0.25">
      <c r="A126" s="2" t="s">
        <v>30</v>
      </c>
      <c r="B126" s="2" t="s">
        <v>7</v>
      </c>
      <c r="C126" s="3">
        <v>235</v>
      </c>
      <c r="D126" s="3">
        <v>61</v>
      </c>
      <c r="E126" s="3">
        <f>C126*5</f>
        <v>1175</v>
      </c>
      <c r="F126" s="8">
        <f t="shared" si="1"/>
        <v>5.1914893617021278E-2</v>
      </c>
    </row>
    <row r="127" spans="1:6" ht="13.5" hidden="1" thickBot="1" x14ac:dyDescent="0.25">
      <c r="A127" s="2" t="s">
        <v>30</v>
      </c>
      <c r="B127" s="2" t="s">
        <v>8</v>
      </c>
      <c r="C127" s="4">
        <v>524</v>
      </c>
      <c r="D127" s="4">
        <v>114</v>
      </c>
      <c r="E127" s="4">
        <f>C127*8</f>
        <v>4192</v>
      </c>
      <c r="F127" s="8">
        <f t="shared" si="1"/>
        <v>2.7194656488549619E-2</v>
      </c>
    </row>
    <row r="128" spans="1:6" ht="13.5" hidden="1" thickBot="1" x14ac:dyDescent="0.25">
      <c r="A128" s="2" t="s">
        <v>30</v>
      </c>
      <c r="B128" s="5" t="s">
        <v>9</v>
      </c>
      <c r="C128" s="6">
        <f>SUM(C123:C127)</f>
        <v>823</v>
      </c>
      <c r="D128" s="6">
        <v>195</v>
      </c>
      <c r="E128" s="6">
        <f>SUM(E123:E127)</f>
        <v>5583</v>
      </c>
      <c r="F128" s="9">
        <f t="shared" si="1"/>
        <v>3.4927458355722731E-2</v>
      </c>
    </row>
    <row r="129" spans="1:6" ht="13.5" hidden="1" thickBot="1" x14ac:dyDescent="0.25">
      <c r="A129" s="2" t="s">
        <v>31</v>
      </c>
      <c r="B129" s="2" t="s">
        <v>15</v>
      </c>
      <c r="C129" s="3">
        <v>1</v>
      </c>
      <c r="D129" s="4">
        <v>1</v>
      </c>
      <c r="E129" s="3">
        <f>C129*0</f>
        <v>0</v>
      </c>
      <c r="F129" s="8">
        <f t="shared" si="1"/>
        <v>1</v>
      </c>
    </row>
    <row r="130" spans="1:6" ht="13.5" hidden="1" thickBot="1" x14ac:dyDescent="0.25">
      <c r="A130" s="2" t="s">
        <v>31</v>
      </c>
      <c r="B130" s="2" t="s">
        <v>5</v>
      </c>
      <c r="C130" s="3">
        <v>9</v>
      </c>
      <c r="D130" s="3">
        <v>7</v>
      </c>
      <c r="E130" s="3">
        <f>C130*0</f>
        <v>0</v>
      </c>
      <c r="F130" s="8">
        <f t="shared" si="1"/>
        <v>1</v>
      </c>
    </row>
    <row r="131" spans="1:6" ht="13.5" hidden="1" thickBot="1" x14ac:dyDescent="0.25">
      <c r="A131" s="2" t="s">
        <v>31</v>
      </c>
      <c r="B131" s="2" t="s">
        <v>6</v>
      </c>
      <c r="C131" s="4">
        <v>54</v>
      </c>
      <c r="D131" s="4">
        <v>13</v>
      </c>
      <c r="E131" s="4">
        <f>C131*4</f>
        <v>216</v>
      </c>
      <c r="F131" s="8">
        <f t="shared" si="1"/>
        <v>6.0185185185185182E-2</v>
      </c>
    </row>
    <row r="132" spans="1:6" ht="13.5" hidden="1" thickBot="1" x14ac:dyDescent="0.25">
      <c r="A132" s="2" t="s">
        <v>31</v>
      </c>
      <c r="B132" s="2" t="s">
        <v>7</v>
      </c>
      <c r="C132" s="3">
        <v>235</v>
      </c>
      <c r="D132" s="3">
        <v>66</v>
      </c>
      <c r="E132" s="3">
        <f>C132*5</f>
        <v>1175</v>
      </c>
      <c r="F132" s="8">
        <f t="shared" ref="F132:F183" si="2">IF(E132&lt;&gt;0,IFERROR(D132/E132,0),1)</f>
        <v>5.6170212765957447E-2</v>
      </c>
    </row>
    <row r="133" spans="1:6" ht="13.5" hidden="1" thickBot="1" x14ac:dyDescent="0.25">
      <c r="A133" s="2" t="s">
        <v>31</v>
      </c>
      <c r="B133" s="2" t="s">
        <v>8</v>
      </c>
      <c r="C133" s="4">
        <v>524</v>
      </c>
      <c r="D133" s="4">
        <v>110</v>
      </c>
      <c r="E133" s="4">
        <f>C133*8</f>
        <v>4192</v>
      </c>
      <c r="F133" s="8">
        <f t="shared" si="2"/>
        <v>2.6240458015267174E-2</v>
      </c>
    </row>
    <row r="134" spans="1:6" ht="13.5" hidden="1" thickBot="1" x14ac:dyDescent="0.25">
      <c r="A134" s="2" t="s">
        <v>31</v>
      </c>
      <c r="B134" s="5" t="s">
        <v>9</v>
      </c>
      <c r="C134" s="6">
        <f>SUM(C129:C133)</f>
        <v>823</v>
      </c>
      <c r="D134" s="6">
        <v>197</v>
      </c>
      <c r="E134" s="6">
        <f>SUM(E129:E133)</f>
        <v>5583</v>
      </c>
      <c r="F134" s="9">
        <f t="shared" si="2"/>
        <v>3.5285688697832704E-2</v>
      </c>
    </row>
    <row r="135" spans="1:6" ht="13.5" hidden="1" thickBot="1" x14ac:dyDescent="0.25">
      <c r="A135" s="2" t="s">
        <v>32</v>
      </c>
      <c r="B135" s="2" t="s">
        <v>15</v>
      </c>
      <c r="C135" s="3">
        <v>1</v>
      </c>
      <c r="D135" s="4">
        <v>1</v>
      </c>
      <c r="E135" s="3">
        <f>C135*0</f>
        <v>0</v>
      </c>
      <c r="F135" s="8">
        <f t="shared" si="2"/>
        <v>1</v>
      </c>
    </row>
    <row r="136" spans="1:6" ht="13.5" hidden="1" thickBot="1" x14ac:dyDescent="0.25">
      <c r="A136" s="2" t="s">
        <v>32</v>
      </c>
      <c r="B136" s="2" t="s">
        <v>5</v>
      </c>
      <c r="C136" s="3">
        <v>9</v>
      </c>
      <c r="D136" s="3">
        <v>7</v>
      </c>
      <c r="E136" s="3">
        <f>C136*0</f>
        <v>0</v>
      </c>
      <c r="F136" s="8">
        <f t="shared" si="2"/>
        <v>1</v>
      </c>
    </row>
    <row r="137" spans="1:6" ht="13.5" hidden="1" thickBot="1" x14ac:dyDescent="0.25">
      <c r="A137" s="2" t="s">
        <v>32</v>
      </c>
      <c r="B137" s="2" t="s">
        <v>6</v>
      </c>
      <c r="C137" s="4">
        <v>54</v>
      </c>
      <c r="D137" s="4">
        <v>11</v>
      </c>
      <c r="E137" s="4">
        <f>C137*4</f>
        <v>216</v>
      </c>
      <c r="F137" s="8">
        <f t="shared" si="2"/>
        <v>5.0925925925925923E-2</v>
      </c>
    </row>
    <row r="138" spans="1:6" ht="13.5" hidden="1" thickBot="1" x14ac:dyDescent="0.25">
      <c r="A138" s="2" t="s">
        <v>32</v>
      </c>
      <c r="B138" s="2" t="s">
        <v>7</v>
      </c>
      <c r="C138" s="3">
        <v>235</v>
      </c>
      <c r="D138" s="3">
        <v>68</v>
      </c>
      <c r="E138" s="3">
        <f>C138*5</f>
        <v>1175</v>
      </c>
      <c r="F138" s="8">
        <f t="shared" si="2"/>
        <v>5.7872340425531917E-2</v>
      </c>
    </row>
    <row r="139" spans="1:6" ht="13.5" hidden="1" thickBot="1" x14ac:dyDescent="0.25">
      <c r="A139" s="2" t="s">
        <v>32</v>
      </c>
      <c r="B139" s="2" t="s">
        <v>8</v>
      </c>
      <c r="C139" s="4">
        <v>524</v>
      </c>
      <c r="D139" s="4">
        <v>109</v>
      </c>
      <c r="E139" s="4">
        <f>C139*8</f>
        <v>4192</v>
      </c>
      <c r="F139" s="8">
        <f t="shared" si="2"/>
        <v>2.6001908396946567E-2</v>
      </c>
    </row>
    <row r="140" spans="1:6" ht="13.5" hidden="1" thickBot="1" x14ac:dyDescent="0.25">
      <c r="A140" s="2" t="s">
        <v>32</v>
      </c>
      <c r="B140" s="5" t="s">
        <v>9</v>
      </c>
      <c r="C140" s="6">
        <f>SUM(C135:C139)</f>
        <v>823</v>
      </c>
      <c r="D140" s="6">
        <v>196</v>
      </c>
      <c r="E140" s="6">
        <f>SUM(E135:E139)</f>
        <v>5583</v>
      </c>
      <c r="F140" s="9">
        <f t="shared" si="2"/>
        <v>3.5106573526777721E-2</v>
      </c>
    </row>
    <row r="141" spans="1:6" ht="13.5" hidden="1" thickBot="1" x14ac:dyDescent="0.25">
      <c r="A141" s="2" t="s">
        <v>33</v>
      </c>
      <c r="B141" s="2" t="s">
        <v>15</v>
      </c>
      <c r="C141" s="3">
        <v>1</v>
      </c>
      <c r="D141" s="4">
        <v>1</v>
      </c>
      <c r="E141" s="3">
        <f>C141*0</f>
        <v>0</v>
      </c>
      <c r="F141" s="8">
        <f t="shared" si="2"/>
        <v>1</v>
      </c>
    </row>
    <row r="142" spans="1:6" ht="13.5" hidden="1" thickBot="1" x14ac:dyDescent="0.25">
      <c r="A142" s="2" t="s">
        <v>33</v>
      </c>
      <c r="B142" s="2" t="s">
        <v>5</v>
      </c>
      <c r="C142" s="3">
        <v>9</v>
      </c>
      <c r="D142" s="3">
        <v>7</v>
      </c>
      <c r="E142" s="3">
        <f>C142*0</f>
        <v>0</v>
      </c>
      <c r="F142" s="8">
        <f t="shared" si="2"/>
        <v>1</v>
      </c>
    </row>
    <row r="143" spans="1:6" ht="13.5" hidden="1" thickBot="1" x14ac:dyDescent="0.25">
      <c r="A143" s="2" t="s">
        <v>33</v>
      </c>
      <c r="B143" s="2" t="s">
        <v>6</v>
      </c>
      <c r="C143" s="4">
        <v>54</v>
      </c>
      <c r="D143" s="4">
        <v>19</v>
      </c>
      <c r="E143" s="4">
        <f>C143*4</f>
        <v>216</v>
      </c>
      <c r="F143" s="8">
        <f t="shared" si="2"/>
        <v>8.7962962962962965E-2</v>
      </c>
    </row>
    <row r="144" spans="1:6" ht="13.5" hidden="1" thickBot="1" x14ac:dyDescent="0.25">
      <c r="A144" s="2" t="s">
        <v>33</v>
      </c>
      <c r="B144" s="2" t="s">
        <v>7</v>
      </c>
      <c r="C144" s="3">
        <v>235</v>
      </c>
      <c r="D144" s="3">
        <v>64</v>
      </c>
      <c r="E144" s="3">
        <f>C144*5</f>
        <v>1175</v>
      </c>
      <c r="F144" s="8">
        <f t="shared" si="2"/>
        <v>5.4468085106382978E-2</v>
      </c>
    </row>
    <row r="145" spans="1:6" ht="13.5" hidden="1" thickBot="1" x14ac:dyDescent="0.25">
      <c r="A145" s="2" t="s">
        <v>33</v>
      </c>
      <c r="B145" s="2" t="s">
        <v>8</v>
      </c>
      <c r="C145" s="4">
        <v>524</v>
      </c>
      <c r="D145" s="4">
        <v>124</v>
      </c>
      <c r="E145" s="4">
        <f>C145*8</f>
        <v>4192</v>
      </c>
      <c r="F145" s="8">
        <f t="shared" si="2"/>
        <v>2.9580152671755726E-2</v>
      </c>
    </row>
    <row r="146" spans="1:6" ht="13.5" hidden="1" thickBot="1" x14ac:dyDescent="0.25">
      <c r="A146" s="2" t="s">
        <v>33</v>
      </c>
      <c r="B146" s="5" t="s">
        <v>9</v>
      </c>
      <c r="C146" s="6">
        <f>SUM(C141:C145)</f>
        <v>823</v>
      </c>
      <c r="D146" s="6">
        <v>215</v>
      </c>
      <c r="E146" s="6">
        <f>SUM(E141:E145)</f>
        <v>5583</v>
      </c>
      <c r="F146" s="9">
        <f t="shared" si="2"/>
        <v>3.8509761776822499E-2</v>
      </c>
    </row>
    <row r="147" spans="1:6" ht="13.5" hidden="1" thickBot="1" x14ac:dyDescent="0.25">
      <c r="A147" s="2" t="s">
        <v>34</v>
      </c>
      <c r="B147" s="2" t="s">
        <v>15</v>
      </c>
      <c r="C147" s="3">
        <v>1</v>
      </c>
      <c r="D147" s="4">
        <v>1</v>
      </c>
      <c r="E147" s="3">
        <f>C147*0</f>
        <v>0</v>
      </c>
      <c r="F147" s="8">
        <f t="shared" si="2"/>
        <v>1</v>
      </c>
    </row>
    <row r="148" spans="1:6" ht="13.5" hidden="1" thickBot="1" x14ac:dyDescent="0.25">
      <c r="A148" s="2" t="s">
        <v>34</v>
      </c>
      <c r="B148" s="2" t="s">
        <v>5</v>
      </c>
      <c r="C148" s="3">
        <v>9</v>
      </c>
      <c r="D148" s="3">
        <v>7</v>
      </c>
      <c r="E148" s="3">
        <f>C148*0</f>
        <v>0</v>
      </c>
      <c r="F148" s="8">
        <f t="shared" si="2"/>
        <v>1</v>
      </c>
    </row>
    <row r="149" spans="1:6" ht="13.5" hidden="1" thickBot="1" x14ac:dyDescent="0.25">
      <c r="A149" s="2" t="s">
        <v>34</v>
      </c>
      <c r="B149" s="2" t="s">
        <v>6</v>
      </c>
      <c r="C149" s="4">
        <v>54</v>
      </c>
      <c r="D149" s="4">
        <v>20</v>
      </c>
      <c r="E149" s="4">
        <f>C149*4</f>
        <v>216</v>
      </c>
      <c r="F149" s="8">
        <f t="shared" si="2"/>
        <v>9.2592592592592587E-2</v>
      </c>
    </row>
    <row r="150" spans="1:6" ht="13.5" hidden="1" thickBot="1" x14ac:dyDescent="0.25">
      <c r="A150" s="2" t="s">
        <v>34</v>
      </c>
      <c r="B150" s="2" t="s">
        <v>7</v>
      </c>
      <c r="C150" s="3">
        <v>235</v>
      </c>
      <c r="D150" s="3">
        <v>82</v>
      </c>
      <c r="E150" s="3">
        <f>C150*5</f>
        <v>1175</v>
      </c>
      <c r="F150" s="8">
        <f t="shared" si="2"/>
        <v>6.9787234042553187E-2</v>
      </c>
    </row>
    <row r="151" spans="1:6" ht="13.5" hidden="1" thickBot="1" x14ac:dyDescent="0.25">
      <c r="A151" s="2" t="s">
        <v>34</v>
      </c>
      <c r="B151" s="2" t="s">
        <v>8</v>
      </c>
      <c r="C151" s="4">
        <v>524</v>
      </c>
      <c r="D151" s="4">
        <v>118</v>
      </c>
      <c r="E151" s="4">
        <f>C151*8</f>
        <v>4192</v>
      </c>
      <c r="F151" s="8">
        <f t="shared" si="2"/>
        <v>2.8148854961832059E-2</v>
      </c>
    </row>
    <row r="152" spans="1:6" ht="13.5" thickBot="1" x14ac:dyDescent="0.25">
      <c r="A152" s="21" t="s">
        <v>54</v>
      </c>
      <c r="B152" s="5" t="s">
        <v>9</v>
      </c>
      <c r="C152" s="4">
        <v>823</v>
      </c>
      <c r="D152" s="4">
        <v>2237</v>
      </c>
      <c r="E152" s="4">
        <v>66996</v>
      </c>
      <c r="F152" s="9">
        <f>IF(E152&lt;&gt;0,IFERROR(D152/E152,0),1)</f>
        <v>3.339005313750075E-2</v>
      </c>
    </row>
    <row r="153" spans="1:6" ht="13.5" hidden="1" thickBot="1" x14ac:dyDescent="0.25">
      <c r="A153" s="2" t="s">
        <v>34</v>
      </c>
      <c r="B153" s="5" t="s">
        <v>9</v>
      </c>
      <c r="C153" s="6">
        <f>SUM(C147:C151)</f>
        <v>823</v>
      </c>
      <c r="D153" s="6">
        <v>228</v>
      </c>
      <c r="E153" s="6">
        <f>SUM(E147:E151)</f>
        <v>5583</v>
      </c>
      <c r="F153" s="9">
        <f t="shared" si="2"/>
        <v>4.0838259000537343E-2</v>
      </c>
    </row>
    <row r="154" spans="1:6" ht="13.5" hidden="1" thickBot="1" x14ac:dyDescent="0.25">
      <c r="A154" s="2" t="s">
        <v>35</v>
      </c>
      <c r="B154" s="2" t="s">
        <v>15</v>
      </c>
      <c r="C154" s="3">
        <v>1</v>
      </c>
      <c r="D154" s="4">
        <v>1</v>
      </c>
      <c r="E154" s="3">
        <f>C154*0</f>
        <v>0</v>
      </c>
      <c r="F154" s="8">
        <f t="shared" si="2"/>
        <v>1</v>
      </c>
    </row>
    <row r="155" spans="1:6" ht="13.5" hidden="1" thickBot="1" x14ac:dyDescent="0.25">
      <c r="A155" s="2" t="s">
        <v>35</v>
      </c>
      <c r="B155" s="2" t="s">
        <v>5</v>
      </c>
      <c r="C155" s="3">
        <v>9</v>
      </c>
      <c r="D155" s="3">
        <v>9</v>
      </c>
      <c r="E155" s="3">
        <f>C155*0</f>
        <v>0</v>
      </c>
      <c r="F155" s="8">
        <f t="shared" si="2"/>
        <v>1</v>
      </c>
    </row>
    <row r="156" spans="1:6" ht="13.5" hidden="1" thickBot="1" x14ac:dyDescent="0.25">
      <c r="A156" s="2" t="s">
        <v>35</v>
      </c>
      <c r="B156" s="2" t="s">
        <v>6</v>
      </c>
      <c r="C156" s="4">
        <v>54</v>
      </c>
      <c r="D156" s="4">
        <v>13</v>
      </c>
      <c r="E156" s="4">
        <f>C156*4</f>
        <v>216</v>
      </c>
      <c r="F156" s="8">
        <f t="shared" si="2"/>
        <v>6.0185185185185182E-2</v>
      </c>
    </row>
    <row r="157" spans="1:6" ht="13.5" hidden="1" thickBot="1" x14ac:dyDescent="0.25">
      <c r="A157" s="2" t="s">
        <v>35</v>
      </c>
      <c r="B157" s="2" t="s">
        <v>7</v>
      </c>
      <c r="C157" s="3">
        <v>235</v>
      </c>
      <c r="D157" s="3">
        <v>80</v>
      </c>
      <c r="E157" s="3">
        <f>C157*5</f>
        <v>1175</v>
      </c>
      <c r="F157" s="8">
        <f t="shared" si="2"/>
        <v>6.8085106382978725E-2</v>
      </c>
    </row>
    <row r="158" spans="1:6" ht="13.5" hidden="1" thickBot="1" x14ac:dyDescent="0.25">
      <c r="A158" s="2" t="s">
        <v>35</v>
      </c>
      <c r="B158" s="2" t="s">
        <v>8</v>
      </c>
      <c r="C158" s="4">
        <v>524</v>
      </c>
      <c r="D158" s="4">
        <v>130</v>
      </c>
      <c r="E158" s="4">
        <f>C158*8</f>
        <v>4192</v>
      </c>
      <c r="F158" s="8">
        <f t="shared" si="2"/>
        <v>3.1011450381679389E-2</v>
      </c>
    </row>
    <row r="159" spans="1:6" ht="13.5" hidden="1" thickBot="1" x14ac:dyDescent="0.25">
      <c r="A159" s="2" t="s">
        <v>35</v>
      </c>
      <c r="B159" s="5" t="s">
        <v>9</v>
      </c>
      <c r="C159" s="6">
        <f>SUM(C154:C158)</f>
        <v>823</v>
      </c>
      <c r="D159" s="6">
        <v>233</v>
      </c>
      <c r="E159" s="6">
        <f>SUM(E154:E158)</f>
        <v>5583</v>
      </c>
      <c r="F159" s="9">
        <f t="shared" si="2"/>
        <v>4.1733834855812287E-2</v>
      </c>
    </row>
    <row r="160" spans="1:6" ht="13.5" hidden="1" thickBot="1" x14ac:dyDescent="0.25">
      <c r="A160" s="2" t="s">
        <v>36</v>
      </c>
      <c r="B160" s="2" t="s">
        <v>15</v>
      </c>
      <c r="C160" s="3">
        <v>1</v>
      </c>
      <c r="D160" s="4">
        <v>1</v>
      </c>
      <c r="E160" s="3">
        <f>C160*0</f>
        <v>0</v>
      </c>
      <c r="F160" s="8">
        <f t="shared" si="2"/>
        <v>1</v>
      </c>
    </row>
    <row r="161" spans="1:6" ht="13.5" hidden="1" thickBot="1" x14ac:dyDescent="0.25">
      <c r="A161" s="2" t="s">
        <v>36</v>
      </c>
      <c r="B161" s="2" t="s">
        <v>5</v>
      </c>
      <c r="C161" s="3">
        <v>9</v>
      </c>
      <c r="D161" s="3">
        <v>9</v>
      </c>
      <c r="E161" s="3">
        <f>C161*0</f>
        <v>0</v>
      </c>
      <c r="F161" s="8">
        <f t="shared" si="2"/>
        <v>1</v>
      </c>
    </row>
    <row r="162" spans="1:6" ht="13.5" hidden="1" thickBot="1" x14ac:dyDescent="0.25">
      <c r="A162" s="2" t="s">
        <v>36</v>
      </c>
      <c r="B162" s="2" t="s">
        <v>6</v>
      </c>
      <c r="C162" s="4">
        <v>54</v>
      </c>
      <c r="D162" s="4">
        <v>18</v>
      </c>
      <c r="E162" s="4">
        <f>C162*4</f>
        <v>216</v>
      </c>
      <c r="F162" s="8">
        <f t="shared" si="2"/>
        <v>8.3333333333333329E-2</v>
      </c>
    </row>
    <row r="163" spans="1:6" ht="13.5" hidden="1" thickBot="1" x14ac:dyDescent="0.25">
      <c r="A163" s="2" t="s">
        <v>36</v>
      </c>
      <c r="B163" s="2" t="s">
        <v>7</v>
      </c>
      <c r="C163" s="3">
        <v>235</v>
      </c>
      <c r="D163" s="3">
        <v>75</v>
      </c>
      <c r="E163" s="3">
        <f>C163*5</f>
        <v>1175</v>
      </c>
      <c r="F163" s="8">
        <f t="shared" si="2"/>
        <v>6.3829787234042548E-2</v>
      </c>
    </row>
    <row r="164" spans="1:6" ht="13.5" hidden="1" thickBot="1" x14ac:dyDescent="0.25">
      <c r="A164" s="2" t="s">
        <v>36</v>
      </c>
      <c r="B164" s="2" t="s">
        <v>8</v>
      </c>
      <c r="C164" s="4">
        <v>524</v>
      </c>
      <c r="D164" s="4">
        <v>145</v>
      </c>
      <c r="E164" s="4">
        <f>C164*8</f>
        <v>4192</v>
      </c>
      <c r="F164" s="8">
        <f t="shared" si="2"/>
        <v>3.4589694656488548E-2</v>
      </c>
    </row>
    <row r="165" spans="1:6" ht="13.5" hidden="1" thickBot="1" x14ac:dyDescent="0.25">
      <c r="A165" s="2" t="s">
        <v>36</v>
      </c>
      <c r="B165" s="5" t="s">
        <v>9</v>
      </c>
      <c r="C165" s="6">
        <f>SUM(C160:C164)</f>
        <v>823</v>
      </c>
      <c r="D165" s="6">
        <v>248</v>
      </c>
      <c r="E165" s="6">
        <f>SUM(E160:E164)</f>
        <v>5583</v>
      </c>
      <c r="F165" s="9">
        <f t="shared" si="2"/>
        <v>4.4420562421637111E-2</v>
      </c>
    </row>
    <row r="166" spans="1:6" ht="13.5" hidden="1" thickBot="1" x14ac:dyDescent="0.25">
      <c r="A166" s="2" t="s">
        <v>37</v>
      </c>
      <c r="B166" s="2" t="s">
        <v>15</v>
      </c>
      <c r="C166" s="3">
        <v>1</v>
      </c>
      <c r="D166" s="4">
        <v>1</v>
      </c>
      <c r="E166" s="3">
        <f>C166*0</f>
        <v>0</v>
      </c>
      <c r="F166" s="8">
        <f t="shared" si="2"/>
        <v>1</v>
      </c>
    </row>
    <row r="167" spans="1:6" ht="13.5" hidden="1" thickBot="1" x14ac:dyDescent="0.25">
      <c r="A167" s="2" t="s">
        <v>37</v>
      </c>
      <c r="B167" s="2" t="s">
        <v>5</v>
      </c>
      <c r="C167" s="3">
        <v>9</v>
      </c>
      <c r="D167" s="3">
        <v>6</v>
      </c>
      <c r="E167" s="3">
        <f>C167*0</f>
        <v>0</v>
      </c>
      <c r="F167" s="8">
        <f t="shared" si="2"/>
        <v>1</v>
      </c>
    </row>
    <row r="168" spans="1:6" ht="13.5" hidden="1" thickBot="1" x14ac:dyDescent="0.25">
      <c r="A168" s="2" t="s">
        <v>37</v>
      </c>
      <c r="B168" s="2" t="s">
        <v>6</v>
      </c>
      <c r="C168" s="4">
        <v>54</v>
      </c>
      <c r="D168" s="4">
        <v>20</v>
      </c>
      <c r="E168" s="4">
        <f>C168*4</f>
        <v>216</v>
      </c>
      <c r="F168" s="8">
        <f t="shared" si="2"/>
        <v>9.2592592592592587E-2</v>
      </c>
    </row>
    <row r="169" spans="1:6" ht="13.5" hidden="1" thickBot="1" x14ac:dyDescent="0.25">
      <c r="A169" s="2" t="s">
        <v>37</v>
      </c>
      <c r="B169" s="2" t="s">
        <v>7</v>
      </c>
      <c r="C169" s="3">
        <v>235</v>
      </c>
      <c r="D169" s="3">
        <v>78</v>
      </c>
      <c r="E169" s="3">
        <f>C169*5</f>
        <v>1175</v>
      </c>
      <c r="F169" s="8">
        <f t="shared" si="2"/>
        <v>6.6382978723404248E-2</v>
      </c>
    </row>
    <row r="170" spans="1:6" ht="13.5" hidden="1" thickBot="1" x14ac:dyDescent="0.25">
      <c r="A170" s="2" t="s">
        <v>37</v>
      </c>
      <c r="B170" s="2" t="s">
        <v>8</v>
      </c>
      <c r="C170" s="4">
        <v>524</v>
      </c>
      <c r="D170" s="4">
        <v>134</v>
      </c>
      <c r="E170" s="4">
        <f>C170*8</f>
        <v>4192</v>
      </c>
      <c r="F170" s="8">
        <f t="shared" si="2"/>
        <v>3.196564885496183E-2</v>
      </c>
    </row>
    <row r="171" spans="1:6" ht="13.5" hidden="1" thickBot="1" x14ac:dyDescent="0.25">
      <c r="A171" s="2" t="s">
        <v>37</v>
      </c>
      <c r="B171" s="5" t="s">
        <v>9</v>
      </c>
      <c r="C171" s="6">
        <f>SUM(C166:C170)</f>
        <v>823</v>
      </c>
      <c r="D171" s="6">
        <v>239</v>
      </c>
      <c r="E171" s="6">
        <f>SUM(E166:E170)</f>
        <v>5583</v>
      </c>
      <c r="F171" s="9">
        <f t="shared" si="2"/>
        <v>4.280852588214222E-2</v>
      </c>
    </row>
    <row r="172" spans="1:6" ht="13.5" hidden="1" thickBot="1" x14ac:dyDescent="0.25">
      <c r="A172" s="2" t="s">
        <v>38</v>
      </c>
      <c r="B172" s="2" t="s">
        <v>15</v>
      </c>
      <c r="C172" s="3">
        <v>1</v>
      </c>
      <c r="D172" s="4">
        <v>1</v>
      </c>
      <c r="E172" s="3">
        <f>C172*0</f>
        <v>0</v>
      </c>
      <c r="F172" s="8">
        <f t="shared" si="2"/>
        <v>1</v>
      </c>
    </row>
    <row r="173" spans="1:6" ht="13.5" hidden="1" thickBot="1" x14ac:dyDescent="0.25">
      <c r="A173" s="2" t="s">
        <v>38</v>
      </c>
      <c r="B173" s="2" t="s">
        <v>5</v>
      </c>
      <c r="C173" s="3">
        <v>9</v>
      </c>
      <c r="D173" s="3">
        <v>9</v>
      </c>
      <c r="E173" s="3">
        <f>C173*0</f>
        <v>0</v>
      </c>
      <c r="F173" s="8">
        <f t="shared" si="2"/>
        <v>1</v>
      </c>
    </row>
    <row r="174" spans="1:6" ht="13.5" hidden="1" thickBot="1" x14ac:dyDescent="0.25">
      <c r="A174" s="2" t="s">
        <v>38</v>
      </c>
      <c r="B174" s="2" t="s">
        <v>6</v>
      </c>
      <c r="C174" s="4">
        <v>54</v>
      </c>
      <c r="D174" s="4">
        <v>18</v>
      </c>
      <c r="E174" s="4">
        <f>C174*4</f>
        <v>216</v>
      </c>
      <c r="F174" s="8">
        <f t="shared" si="2"/>
        <v>8.3333333333333329E-2</v>
      </c>
    </row>
    <row r="175" spans="1:6" ht="13.5" hidden="1" thickBot="1" x14ac:dyDescent="0.25">
      <c r="A175" s="2" t="s">
        <v>38</v>
      </c>
      <c r="B175" s="2" t="s">
        <v>7</v>
      </c>
      <c r="C175" s="3">
        <v>235</v>
      </c>
      <c r="D175" s="3">
        <v>81</v>
      </c>
      <c r="E175" s="3">
        <f>C175*5</f>
        <v>1175</v>
      </c>
      <c r="F175" s="8">
        <f t="shared" si="2"/>
        <v>6.8936170212765963E-2</v>
      </c>
    </row>
    <row r="176" spans="1:6" ht="13.5" hidden="1" thickBot="1" x14ac:dyDescent="0.25">
      <c r="A176" s="2" t="s">
        <v>38</v>
      </c>
      <c r="B176" s="2" t="s">
        <v>8</v>
      </c>
      <c r="C176" s="4">
        <v>524</v>
      </c>
      <c r="D176" s="4">
        <v>153</v>
      </c>
      <c r="E176" s="4">
        <f>C176*8</f>
        <v>4192</v>
      </c>
      <c r="F176" s="8">
        <f t="shared" si="2"/>
        <v>3.6498091603053437E-2</v>
      </c>
    </row>
    <row r="177" spans="1:6" ht="13.5" hidden="1" thickBot="1" x14ac:dyDescent="0.25">
      <c r="A177" s="2" t="s">
        <v>38</v>
      </c>
      <c r="B177" s="5" t="s">
        <v>9</v>
      </c>
      <c r="C177" s="6">
        <f>SUM(C172:C176)</f>
        <v>823</v>
      </c>
      <c r="D177" s="6">
        <v>262</v>
      </c>
      <c r="E177" s="6">
        <f>SUM(E172:E176)</f>
        <v>5583</v>
      </c>
      <c r="F177" s="9">
        <f t="shared" si="2"/>
        <v>4.6928174816406952E-2</v>
      </c>
    </row>
    <row r="178" spans="1:6" ht="13.5" hidden="1" thickBot="1" x14ac:dyDescent="0.25">
      <c r="A178" s="2" t="s">
        <v>39</v>
      </c>
      <c r="B178" s="2" t="s">
        <v>15</v>
      </c>
      <c r="C178" s="3">
        <v>1</v>
      </c>
      <c r="D178" s="3">
        <v>0</v>
      </c>
      <c r="E178" s="3">
        <f>C178*0</f>
        <v>0</v>
      </c>
      <c r="F178" s="8">
        <f t="shared" si="2"/>
        <v>1</v>
      </c>
    </row>
    <row r="179" spans="1:6" ht="13.5" hidden="1" thickBot="1" x14ac:dyDescent="0.25">
      <c r="A179" s="2" t="s">
        <v>39</v>
      </c>
      <c r="B179" s="2" t="s">
        <v>5</v>
      </c>
      <c r="C179" s="3">
        <v>9</v>
      </c>
      <c r="D179" s="4">
        <v>8</v>
      </c>
      <c r="E179" s="3">
        <f>C179*0</f>
        <v>0</v>
      </c>
      <c r="F179" s="8">
        <f t="shared" si="2"/>
        <v>1</v>
      </c>
    </row>
    <row r="180" spans="1:6" ht="13.5" hidden="1" thickBot="1" x14ac:dyDescent="0.25">
      <c r="A180" s="2" t="s">
        <v>39</v>
      </c>
      <c r="B180" s="2" t="s">
        <v>6</v>
      </c>
      <c r="C180" s="4">
        <v>54</v>
      </c>
      <c r="D180" s="3">
        <v>18</v>
      </c>
      <c r="E180" s="4">
        <f>C180*4</f>
        <v>216</v>
      </c>
      <c r="F180" s="8">
        <f t="shared" si="2"/>
        <v>8.3333333333333329E-2</v>
      </c>
    </row>
    <row r="181" spans="1:6" ht="13.5" hidden="1" thickBot="1" x14ac:dyDescent="0.25">
      <c r="A181" s="2" t="s">
        <v>39</v>
      </c>
      <c r="B181" s="2" t="s">
        <v>7</v>
      </c>
      <c r="C181" s="3">
        <v>235</v>
      </c>
      <c r="D181" s="4">
        <v>70</v>
      </c>
      <c r="E181" s="3">
        <f>C181*5</f>
        <v>1175</v>
      </c>
      <c r="F181" s="8">
        <f t="shared" si="2"/>
        <v>5.9574468085106386E-2</v>
      </c>
    </row>
    <row r="182" spans="1:6" ht="13.5" hidden="1" thickBot="1" x14ac:dyDescent="0.25">
      <c r="A182" s="2" t="s">
        <v>39</v>
      </c>
      <c r="B182" s="2" t="s">
        <v>8</v>
      </c>
      <c r="C182" s="4">
        <v>524</v>
      </c>
      <c r="D182" s="3">
        <v>112</v>
      </c>
      <c r="E182" s="4">
        <f>C182*8</f>
        <v>4192</v>
      </c>
      <c r="F182" s="8">
        <f t="shared" si="2"/>
        <v>2.6717557251908396E-2</v>
      </c>
    </row>
    <row r="183" spans="1:6" ht="13.5" hidden="1" thickBot="1" x14ac:dyDescent="0.25">
      <c r="A183" s="2" t="s">
        <v>39</v>
      </c>
      <c r="B183" s="5" t="s">
        <v>9</v>
      </c>
      <c r="C183" s="6">
        <f>SUM(C178:C182)</f>
        <v>823</v>
      </c>
      <c r="D183" s="6">
        <v>208</v>
      </c>
      <c r="E183" s="6">
        <f>SUM(E178:E182)</f>
        <v>5583</v>
      </c>
      <c r="F183" s="9">
        <f t="shared" si="2"/>
        <v>3.7255955579437582E-2</v>
      </c>
    </row>
    <row r="184" spans="1:6" ht="13.5" hidden="1" thickBot="1" x14ac:dyDescent="0.25">
      <c r="A184" s="2" t="s">
        <v>40</v>
      </c>
      <c r="B184" s="2" t="s">
        <v>15</v>
      </c>
      <c r="C184" s="3">
        <v>1</v>
      </c>
      <c r="D184" s="3">
        <v>0</v>
      </c>
      <c r="E184" s="3">
        <f>C184*0</f>
        <v>0</v>
      </c>
      <c r="F184" s="8">
        <f>IF(E184&lt;&gt;0,IFERROR(D184/E184,0),1)</f>
        <v>1</v>
      </c>
    </row>
    <row r="185" spans="1:6" ht="13.5" hidden="1" thickBot="1" x14ac:dyDescent="0.25">
      <c r="A185" s="2" t="s">
        <v>40</v>
      </c>
      <c r="B185" s="2" t="s">
        <v>5</v>
      </c>
      <c r="C185" s="3">
        <v>9</v>
      </c>
      <c r="D185" s="3">
        <v>7</v>
      </c>
      <c r="E185" s="3">
        <f>C185*0</f>
        <v>0</v>
      </c>
      <c r="F185" s="8">
        <f t="shared" ref="F185:F249" si="3">IF(E185&lt;&gt;0,IFERROR(D185/E185,0),1)</f>
        <v>1</v>
      </c>
    </row>
    <row r="186" spans="1:6" ht="13.5" hidden="1" thickBot="1" x14ac:dyDescent="0.25">
      <c r="A186" s="2" t="s">
        <v>40</v>
      </c>
      <c r="B186" s="2" t="s">
        <v>6</v>
      </c>
      <c r="C186" s="4">
        <v>54</v>
      </c>
      <c r="D186" s="4">
        <v>15</v>
      </c>
      <c r="E186" s="4">
        <f>C186*4</f>
        <v>216</v>
      </c>
      <c r="F186" s="8">
        <f t="shared" si="3"/>
        <v>6.9444444444444448E-2</v>
      </c>
    </row>
    <row r="187" spans="1:6" ht="13.5" hidden="1" thickBot="1" x14ac:dyDescent="0.25">
      <c r="A187" s="2" t="s">
        <v>40</v>
      </c>
      <c r="B187" s="2" t="s">
        <v>7</v>
      </c>
      <c r="C187" s="3">
        <v>235</v>
      </c>
      <c r="D187" s="3">
        <v>68</v>
      </c>
      <c r="E187" s="3">
        <f>C187*5</f>
        <v>1175</v>
      </c>
      <c r="F187" s="8">
        <f t="shared" si="3"/>
        <v>5.7872340425531917E-2</v>
      </c>
    </row>
    <row r="188" spans="1:6" ht="13.5" hidden="1" thickBot="1" x14ac:dyDescent="0.25">
      <c r="A188" s="2" t="s">
        <v>40</v>
      </c>
      <c r="B188" s="2" t="s">
        <v>8</v>
      </c>
      <c r="C188" s="4">
        <v>524</v>
      </c>
      <c r="D188" s="4">
        <v>113</v>
      </c>
      <c r="E188" s="4">
        <f>C188*8</f>
        <v>4192</v>
      </c>
      <c r="F188" s="8">
        <f t="shared" si="3"/>
        <v>2.6956106870229007E-2</v>
      </c>
    </row>
    <row r="189" spans="1:6" ht="13.5" hidden="1" thickBot="1" x14ac:dyDescent="0.25">
      <c r="A189" s="2" t="s">
        <v>40</v>
      </c>
      <c r="B189" s="5" t="s">
        <v>9</v>
      </c>
      <c r="C189" s="6">
        <f>SUM(C184:C188)</f>
        <v>823</v>
      </c>
      <c r="D189" s="6">
        <v>203</v>
      </c>
      <c r="E189" s="6">
        <f>SUM(E184:E188)</f>
        <v>5583</v>
      </c>
      <c r="F189" s="9">
        <f t="shared" si="3"/>
        <v>3.6360379724162638E-2</v>
      </c>
    </row>
    <row r="190" spans="1:6" ht="13.5" hidden="1" thickBot="1" x14ac:dyDescent="0.25">
      <c r="A190" s="2" t="s">
        <v>41</v>
      </c>
      <c r="B190" s="2" t="s">
        <v>15</v>
      </c>
      <c r="C190" s="3">
        <v>1</v>
      </c>
      <c r="D190" s="4">
        <v>1</v>
      </c>
      <c r="E190" s="3">
        <f>C190*0</f>
        <v>0</v>
      </c>
      <c r="F190" s="8">
        <f t="shared" si="3"/>
        <v>1</v>
      </c>
    </row>
    <row r="191" spans="1:6" ht="13.5" hidden="1" thickBot="1" x14ac:dyDescent="0.25">
      <c r="A191" s="2" t="s">
        <v>41</v>
      </c>
      <c r="B191" s="2" t="s">
        <v>5</v>
      </c>
      <c r="C191" s="3">
        <v>9</v>
      </c>
      <c r="D191" s="3">
        <v>9</v>
      </c>
      <c r="E191" s="3">
        <f>C191*0</f>
        <v>0</v>
      </c>
      <c r="F191" s="8">
        <f t="shared" si="3"/>
        <v>1</v>
      </c>
    </row>
    <row r="192" spans="1:6" ht="13.5" hidden="1" thickBot="1" x14ac:dyDescent="0.25">
      <c r="A192" s="2" t="s">
        <v>41</v>
      </c>
      <c r="B192" s="2" t="s">
        <v>6</v>
      </c>
      <c r="C192" s="4">
        <v>54</v>
      </c>
      <c r="D192" s="4">
        <v>19</v>
      </c>
      <c r="E192" s="4">
        <f>C192*4</f>
        <v>216</v>
      </c>
      <c r="F192" s="8">
        <f t="shared" si="3"/>
        <v>8.7962962962962965E-2</v>
      </c>
    </row>
    <row r="193" spans="1:6" ht="13.5" hidden="1" thickBot="1" x14ac:dyDescent="0.25">
      <c r="A193" s="2" t="s">
        <v>41</v>
      </c>
      <c r="B193" s="2" t="s">
        <v>7</v>
      </c>
      <c r="C193" s="3">
        <v>235</v>
      </c>
      <c r="D193" s="3">
        <v>79</v>
      </c>
      <c r="E193" s="3">
        <f>C193*5</f>
        <v>1175</v>
      </c>
      <c r="F193" s="8">
        <f t="shared" si="3"/>
        <v>6.7234042553191486E-2</v>
      </c>
    </row>
    <row r="194" spans="1:6" ht="13.5" hidden="1" thickBot="1" x14ac:dyDescent="0.25">
      <c r="A194" s="2" t="s">
        <v>41</v>
      </c>
      <c r="B194" s="2" t="s">
        <v>8</v>
      </c>
      <c r="C194" s="4">
        <v>524</v>
      </c>
      <c r="D194" s="4">
        <v>107</v>
      </c>
      <c r="E194" s="4">
        <f>C194*8</f>
        <v>4192</v>
      </c>
      <c r="F194" s="8">
        <f t="shared" si="3"/>
        <v>2.5524809160305344E-2</v>
      </c>
    </row>
    <row r="195" spans="1:6" ht="13.5" hidden="1" thickBot="1" x14ac:dyDescent="0.25">
      <c r="A195" s="2" t="s">
        <v>41</v>
      </c>
      <c r="B195" s="5" t="s">
        <v>9</v>
      </c>
      <c r="C195" s="6">
        <f>SUM(C190:C194)</f>
        <v>823</v>
      </c>
      <c r="D195" s="6">
        <v>215</v>
      </c>
      <c r="E195" s="6">
        <f>SUM(E190:E194)</f>
        <v>5583</v>
      </c>
      <c r="F195" s="9">
        <f t="shared" si="3"/>
        <v>3.8509761776822499E-2</v>
      </c>
    </row>
    <row r="196" spans="1:6" ht="13.5" hidden="1" thickBot="1" x14ac:dyDescent="0.25">
      <c r="A196" s="2" t="s">
        <v>42</v>
      </c>
      <c r="B196" s="2" t="s">
        <v>15</v>
      </c>
      <c r="C196" s="3">
        <v>1</v>
      </c>
      <c r="D196" s="3">
        <v>0</v>
      </c>
      <c r="E196" s="3">
        <f>C196*0</f>
        <v>0</v>
      </c>
      <c r="F196" s="8">
        <f t="shared" si="3"/>
        <v>1</v>
      </c>
    </row>
    <row r="197" spans="1:6" ht="13.5" hidden="1" thickBot="1" x14ac:dyDescent="0.25">
      <c r="A197" s="2" t="s">
        <v>42</v>
      </c>
      <c r="B197" s="2" t="s">
        <v>5</v>
      </c>
      <c r="C197" s="3">
        <v>9</v>
      </c>
      <c r="D197" s="4">
        <v>9</v>
      </c>
      <c r="E197" s="3">
        <f>C197*0</f>
        <v>0</v>
      </c>
      <c r="F197" s="8">
        <f t="shared" si="3"/>
        <v>1</v>
      </c>
    </row>
    <row r="198" spans="1:6" ht="13.5" hidden="1" thickBot="1" x14ac:dyDescent="0.25">
      <c r="A198" s="2" t="s">
        <v>42</v>
      </c>
      <c r="B198" s="2" t="s">
        <v>6</v>
      </c>
      <c r="C198" s="4">
        <v>54</v>
      </c>
      <c r="D198" s="3">
        <v>23</v>
      </c>
      <c r="E198" s="4">
        <f>C198*4</f>
        <v>216</v>
      </c>
      <c r="F198" s="8">
        <f t="shared" si="3"/>
        <v>0.10648148148148148</v>
      </c>
    </row>
    <row r="199" spans="1:6" ht="13.5" hidden="1" thickBot="1" x14ac:dyDescent="0.25">
      <c r="A199" s="2" t="s">
        <v>42</v>
      </c>
      <c r="B199" s="2" t="s">
        <v>7</v>
      </c>
      <c r="C199" s="3">
        <v>235</v>
      </c>
      <c r="D199" s="4">
        <v>77</v>
      </c>
      <c r="E199" s="3">
        <f>C199*5</f>
        <v>1175</v>
      </c>
      <c r="F199" s="8">
        <f t="shared" si="3"/>
        <v>6.5531914893617024E-2</v>
      </c>
    </row>
    <row r="200" spans="1:6" ht="13.5" hidden="1" thickBot="1" x14ac:dyDescent="0.25">
      <c r="A200" s="2" t="s">
        <v>42</v>
      </c>
      <c r="B200" s="2" t="s">
        <v>8</v>
      </c>
      <c r="C200" s="4">
        <v>524</v>
      </c>
      <c r="D200" s="3">
        <v>116</v>
      </c>
      <c r="E200" s="4">
        <f>C200*8</f>
        <v>4192</v>
      </c>
      <c r="F200" s="8">
        <f t="shared" si="3"/>
        <v>2.7671755725190841E-2</v>
      </c>
    </row>
    <row r="201" spans="1:6" ht="13.5" hidden="1" thickBot="1" x14ac:dyDescent="0.25">
      <c r="A201" s="2" t="s">
        <v>42</v>
      </c>
      <c r="B201" s="5" t="s">
        <v>9</v>
      </c>
      <c r="C201" s="6">
        <f>SUM(C196:C200)</f>
        <v>823</v>
      </c>
      <c r="D201" s="6">
        <v>225</v>
      </c>
      <c r="E201" s="6">
        <f>SUM(E196:E200)</f>
        <v>5583</v>
      </c>
      <c r="F201" s="9">
        <f t="shared" si="3"/>
        <v>4.0300913487372379E-2</v>
      </c>
    </row>
    <row r="202" spans="1:6" ht="13.5" hidden="1" thickBot="1" x14ac:dyDescent="0.25">
      <c r="A202" s="2" t="s">
        <v>43</v>
      </c>
      <c r="B202" s="2" t="s">
        <v>15</v>
      </c>
      <c r="C202" s="3">
        <v>1</v>
      </c>
      <c r="D202" s="3">
        <v>0</v>
      </c>
      <c r="E202" s="3">
        <f>C202*0</f>
        <v>0</v>
      </c>
      <c r="F202" s="8">
        <f t="shared" si="3"/>
        <v>1</v>
      </c>
    </row>
    <row r="203" spans="1:6" ht="13.5" hidden="1" thickBot="1" x14ac:dyDescent="0.25">
      <c r="A203" s="2" t="s">
        <v>43</v>
      </c>
      <c r="B203" s="2" t="s">
        <v>5</v>
      </c>
      <c r="C203" s="3">
        <v>9</v>
      </c>
      <c r="D203" s="3">
        <v>9</v>
      </c>
      <c r="E203" s="3">
        <f>C203*0</f>
        <v>0</v>
      </c>
      <c r="F203" s="8">
        <f t="shared" si="3"/>
        <v>1</v>
      </c>
    </row>
    <row r="204" spans="1:6" ht="13.5" hidden="1" thickBot="1" x14ac:dyDescent="0.25">
      <c r="A204" s="2" t="s">
        <v>43</v>
      </c>
      <c r="B204" s="2" t="s">
        <v>6</v>
      </c>
      <c r="C204" s="4">
        <v>54</v>
      </c>
      <c r="D204" s="4">
        <v>17</v>
      </c>
      <c r="E204" s="4">
        <f>C204*4</f>
        <v>216</v>
      </c>
      <c r="F204" s="8">
        <f t="shared" si="3"/>
        <v>7.8703703703703706E-2</v>
      </c>
    </row>
    <row r="205" spans="1:6" ht="13.5" hidden="1" thickBot="1" x14ac:dyDescent="0.25">
      <c r="A205" s="2" t="s">
        <v>43</v>
      </c>
      <c r="B205" s="2" t="s">
        <v>7</v>
      </c>
      <c r="C205" s="3">
        <v>235</v>
      </c>
      <c r="D205" s="3">
        <v>73</v>
      </c>
      <c r="E205" s="3">
        <f>C205*5</f>
        <v>1175</v>
      </c>
      <c r="F205" s="8">
        <f t="shared" si="3"/>
        <v>6.2127659574468086E-2</v>
      </c>
    </row>
    <row r="206" spans="1:6" ht="13.5" hidden="1" thickBot="1" x14ac:dyDescent="0.25">
      <c r="A206" s="2" t="s">
        <v>43</v>
      </c>
      <c r="B206" s="2" t="s">
        <v>8</v>
      </c>
      <c r="C206" s="4">
        <v>524</v>
      </c>
      <c r="D206" s="4">
        <v>125</v>
      </c>
      <c r="E206" s="4">
        <f>C206*8</f>
        <v>4192</v>
      </c>
      <c r="F206" s="8">
        <f t="shared" si="3"/>
        <v>2.9818702290076337E-2</v>
      </c>
    </row>
    <row r="207" spans="1:6" ht="13.5" hidden="1" thickBot="1" x14ac:dyDescent="0.25">
      <c r="A207" s="2" t="s">
        <v>43</v>
      </c>
      <c r="B207" s="5" t="s">
        <v>9</v>
      </c>
      <c r="C207" s="6">
        <f>SUM(C202:C206)</f>
        <v>823</v>
      </c>
      <c r="D207" s="6">
        <v>224</v>
      </c>
      <c r="E207" s="6">
        <f>SUM(E202:E206)</f>
        <v>5583</v>
      </c>
      <c r="F207" s="9">
        <f t="shared" si="3"/>
        <v>4.0121798316317389E-2</v>
      </c>
    </row>
    <row r="208" spans="1:6" ht="13.5" hidden="1" thickBot="1" x14ac:dyDescent="0.25">
      <c r="A208" s="2" t="s">
        <v>44</v>
      </c>
      <c r="B208" s="2" t="s">
        <v>15</v>
      </c>
      <c r="C208" s="3">
        <v>1</v>
      </c>
      <c r="D208" s="4">
        <v>1</v>
      </c>
      <c r="E208" s="3">
        <f>C208*0</f>
        <v>0</v>
      </c>
      <c r="F208" s="8">
        <f t="shared" si="3"/>
        <v>1</v>
      </c>
    </row>
    <row r="209" spans="1:6" ht="13.5" hidden="1" thickBot="1" x14ac:dyDescent="0.25">
      <c r="A209" s="2" t="s">
        <v>44</v>
      </c>
      <c r="B209" s="2" t="s">
        <v>5</v>
      </c>
      <c r="C209" s="3">
        <v>9</v>
      </c>
      <c r="D209" s="3">
        <v>8</v>
      </c>
      <c r="E209" s="3">
        <f>C209*0</f>
        <v>0</v>
      </c>
      <c r="F209" s="8">
        <f t="shared" si="3"/>
        <v>1</v>
      </c>
    </row>
    <row r="210" spans="1:6" ht="13.5" hidden="1" thickBot="1" x14ac:dyDescent="0.25">
      <c r="A210" s="2" t="s">
        <v>44</v>
      </c>
      <c r="B210" s="2" t="s">
        <v>6</v>
      </c>
      <c r="C210" s="4">
        <v>54</v>
      </c>
      <c r="D210" s="4">
        <v>17</v>
      </c>
      <c r="E210" s="4">
        <f>C210*4</f>
        <v>216</v>
      </c>
      <c r="F210" s="8">
        <f t="shared" si="3"/>
        <v>7.8703703703703706E-2</v>
      </c>
    </row>
    <row r="211" spans="1:6" ht="13.5" hidden="1" thickBot="1" x14ac:dyDescent="0.25">
      <c r="A211" s="2" t="s">
        <v>44</v>
      </c>
      <c r="B211" s="2" t="s">
        <v>7</v>
      </c>
      <c r="C211" s="3">
        <v>235</v>
      </c>
      <c r="D211" s="3">
        <v>73</v>
      </c>
      <c r="E211" s="3">
        <f>C211*5</f>
        <v>1175</v>
      </c>
      <c r="F211" s="8">
        <f t="shared" si="3"/>
        <v>6.2127659574468086E-2</v>
      </c>
    </row>
    <row r="212" spans="1:6" ht="13.5" hidden="1" thickBot="1" x14ac:dyDescent="0.25">
      <c r="A212" s="2" t="s">
        <v>44</v>
      </c>
      <c r="B212" s="2" t="s">
        <v>8</v>
      </c>
      <c r="C212" s="4">
        <v>524</v>
      </c>
      <c r="D212" s="4">
        <v>126</v>
      </c>
      <c r="E212" s="4">
        <f>C212*8</f>
        <v>4192</v>
      </c>
      <c r="F212" s="8">
        <f t="shared" si="3"/>
        <v>3.0057251908396948E-2</v>
      </c>
    </row>
    <row r="213" spans="1:6" ht="13.5" hidden="1" thickBot="1" x14ac:dyDescent="0.25">
      <c r="A213" s="2" t="s">
        <v>44</v>
      </c>
      <c r="B213" s="5" t="s">
        <v>9</v>
      </c>
      <c r="C213" s="6">
        <f>SUM(C208:C212)</f>
        <v>823</v>
      </c>
      <c r="D213" s="6">
        <v>225</v>
      </c>
      <c r="E213" s="6">
        <f>SUM(E208:E212)</f>
        <v>5583</v>
      </c>
      <c r="F213" s="9">
        <f t="shared" si="3"/>
        <v>4.0300913487372379E-2</v>
      </c>
    </row>
    <row r="214" spans="1:6" ht="13.5" hidden="1" thickBot="1" x14ac:dyDescent="0.25">
      <c r="A214" s="2" t="s">
        <v>45</v>
      </c>
      <c r="B214" s="2" t="s">
        <v>15</v>
      </c>
      <c r="C214" s="3">
        <v>1</v>
      </c>
      <c r="D214" s="4">
        <v>1</v>
      </c>
      <c r="E214" s="3">
        <f>C214*0</f>
        <v>0</v>
      </c>
      <c r="F214" s="8">
        <f t="shared" si="3"/>
        <v>1</v>
      </c>
    </row>
    <row r="215" spans="1:6" ht="13.5" hidden="1" thickBot="1" x14ac:dyDescent="0.25">
      <c r="A215" s="2" t="s">
        <v>45</v>
      </c>
      <c r="B215" s="2" t="s">
        <v>5</v>
      </c>
      <c r="C215" s="3">
        <v>9</v>
      </c>
      <c r="D215" s="3">
        <v>9</v>
      </c>
      <c r="E215" s="3">
        <f>C215*0</f>
        <v>0</v>
      </c>
      <c r="F215" s="8">
        <f t="shared" si="3"/>
        <v>1</v>
      </c>
    </row>
    <row r="216" spans="1:6" ht="13.5" hidden="1" thickBot="1" x14ac:dyDescent="0.25">
      <c r="A216" s="2" t="s">
        <v>45</v>
      </c>
      <c r="B216" s="2" t="s">
        <v>6</v>
      </c>
      <c r="C216" s="4">
        <v>54</v>
      </c>
      <c r="D216" s="4">
        <v>27</v>
      </c>
      <c r="E216" s="4">
        <f>C216*4</f>
        <v>216</v>
      </c>
      <c r="F216" s="8">
        <f t="shared" si="3"/>
        <v>0.125</v>
      </c>
    </row>
    <row r="217" spans="1:6" ht="13.5" hidden="1" thickBot="1" x14ac:dyDescent="0.25">
      <c r="A217" s="2" t="s">
        <v>45</v>
      </c>
      <c r="B217" s="2" t="s">
        <v>7</v>
      </c>
      <c r="C217" s="3">
        <v>235</v>
      </c>
      <c r="D217" s="3">
        <v>84</v>
      </c>
      <c r="E217" s="3">
        <f>C217*5</f>
        <v>1175</v>
      </c>
      <c r="F217" s="8">
        <f t="shared" si="3"/>
        <v>7.1489361702127663E-2</v>
      </c>
    </row>
    <row r="218" spans="1:6" ht="13.5" hidden="1" thickBot="1" x14ac:dyDescent="0.25">
      <c r="A218" s="2" t="s">
        <v>45</v>
      </c>
      <c r="B218" s="2" t="s">
        <v>8</v>
      </c>
      <c r="C218" s="4">
        <v>524</v>
      </c>
      <c r="D218" s="4">
        <v>141</v>
      </c>
      <c r="E218" s="4">
        <f>C218*8</f>
        <v>4192</v>
      </c>
      <c r="F218" s="8">
        <f t="shared" si="3"/>
        <v>3.3635496183206104E-2</v>
      </c>
    </row>
    <row r="219" spans="1:6" ht="13.5" hidden="1" thickBot="1" x14ac:dyDescent="0.25">
      <c r="A219" s="2" t="s">
        <v>45</v>
      </c>
      <c r="B219" s="5" t="s">
        <v>9</v>
      </c>
      <c r="C219" s="6">
        <f>SUM(C214:C218)</f>
        <v>823</v>
      </c>
      <c r="D219" s="6">
        <v>262</v>
      </c>
      <c r="E219" s="6">
        <f>SUM(E214:E218)</f>
        <v>5583</v>
      </c>
      <c r="F219" s="9">
        <f t="shared" si="3"/>
        <v>4.6928174816406952E-2</v>
      </c>
    </row>
    <row r="220" spans="1:6" ht="13.5" hidden="1" thickBot="1" x14ac:dyDescent="0.25">
      <c r="A220" s="2" t="s">
        <v>46</v>
      </c>
      <c r="B220" s="2" t="s">
        <v>15</v>
      </c>
      <c r="C220" s="3">
        <v>1</v>
      </c>
      <c r="D220" s="4">
        <v>1</v>
      </c>
      <c r="E220" s="3">
        <f>C220*0</f>
        <v>0</v>
      </c>
      <c r="F220" s="8">
        <f t="shared" si="3"/>
        <v>1</v>
      </c>
    </row>
    <row r="221" spans="1:6" ht="13.5" hidden="1" thickBot="1" x14ac:dyDescent="0.25">
      <c r="A221" s="2" t="s">
        <v>46</v>
      </c>
      <c r="B221" s="2" t="s">
        <v>5</v>
      </c>
      <c r="C221" s="3">
        <v>9</v>
      </c>
      <c r="D221" s="3">
        <v>8</v>
      </c>
      <c r="E221" s="3">
        <f>C221*0</f>
        <v>0</v>
      </c>
      <c r="F221" s="8">
        <f t="shared" si="3"/>
        <v>1</v>
      </c>
    </row>
    <row r="222" spans="1:6" ht="13.5" hidden="1" thickBot="1" x14ac:dyDescent="0.25">
      <c r="A222" s="2" t="s">
        <v>46</v>
      </c>
      <c r="B222" s="2" t="s">
        <v>6</v>
      </c>
      <c r="C222" s="4">
        <v>54</v>
      </c>
      <c r="D222" s="4">
        <v>17</v>
      </c>
      <c r="E222" s="4">
        <f>C222*4</f>
        <v>216</v>
      </c>
      <c r="F222" s="8">
        <f t="shared" si="3"/>
        <v>7.8703703703703706E-2</v>
      </c>
    </row>
    <row r="223" spans="1:6" ht="13.5" hidden="1" thickBot="1" x14ac:dyDescent="0.25">
      <c r="A223" s="2" t="s">
        <v>46</v>
      </c>
      <c r="B223" s="2" t="s">
        <v>7</v>
      </c>
      <c r="C223" s="3">
        <v>235</v>
      </c>
      <c r="D223" s="3">
        <v>80</v>
      </c>
      <c r="E223" s="3">
        <f>C223*5</f>
        <v>1175</v>
      </c>
      <c r="F223" s="8">
        <f t="shared" si="3"/>
        <v>6.8085106382978725E-2</v>
      </c>
    </row>
    <row r="224" spans="1:6" ht="13.5" hidden="1" thickBot="1" x14ac:dyDescent="0.25">
      <c r="A224" s="2" t="s">
        <v>46</v>
      </c>
      <c r="B224" s="2" t="s">
        <v>8</v>
      </c>
      <c r="C224" s="4">
        <v>524</v>
      </c>
      <c r="D224" s="4">
        <v>118</v>
      </c>
      <c r="E224" s="4">
        <f>C224*8</f>
        <v>4192</v>
      </c>
      <c r="F224" s="8">
        <f t="shared" si="3"/>
        <v>2.8148854961832059E-2</v>
      </c>
    </row>
    <row r="225" spans="1:6" ht="13.5" thickBot="1" x14ac:dyDescent="0.25">
      <c r="A225" s="21" t="s">
        <v>59</v>
      </c>
      <c r="B225" s="5" t="s">
        <v>9</v>
      </c>
      <c r="C225" s="4">
        <v>823</v>
      </c>
      <c r="D225" s="4">
        <v>2772</v>
      </c>
      <c r="E225" s="4">
        <v>66996</v>
      </c>
      <c r="F225" s="9">
        <f t="shared" si="3"/>
        <v>4.1375604513702313E-2</v>
      </c>
    </row>
    <row r="226" spans="1:6" ht="13.5" hidden="1" thickBot="1" x14ac:dyDescent="0.25">
      <c r="A226" s="2" t="s">
        <v>46</v>
      </c>
      <c r="B226" s="5" t="s">
        <v>9</v>
      </c>
      <c r="C226" s="6">
        <f>SUM(C220:C224)</f>
        <v>823</v>
      </c>
      <c r="D226" s="6">
        <v>224</v>
      </c>
      <c r="E226" s="6">
        <f>SUM(E220:E224)</f>
        <v>5583</v>
      </c>
      <c r="F226" s="9">
        <f t="shared" si="3"/>
        <v>4.0121798316317389E-2</v>
      </c>
    </row>
    <row r="227" spans="1:6" ht="13.5" hidden="1" thickBot="1" x14ac:dyDescent="0.25">
      <c r="A227" s="2" t="s">
        <v>47</v>
      </c>
      <c r="B227" s="2" t="s">
        <v>15</v>
      </c>
      <c r="C227" s="3">
        <v>1</v>
      </c>
      <c r="D227" s="3">
        <v>0</v>
      </c>
      <c r="E227" s="3">
        <f>C227*0</f>
        <v>0</v>
      </c>
      <c r="F227" s="8">
        <f t="shared" si="3"/>
        <v>1</v>
      </c>
    </row>
    <row r="228" spans="1:6" ht="13.5" hidden="1" thickBot="1" x14ac:dyDescent="0.25">
      <c r="A228" s="2" t="s">
        <v>47</v>
      </c>
      <c r="B228" s="2" t="s">
        <v>5</v>
      </c>
      <c r="C228" s="3">
        <v>9</v>
      </c>
      <c r="D228" s="4">
        <v>9</v>
      </c>
      <c r="E228" s="3">
        <f>C228*0</f>
        <v>0</v>
      </c>
      <c r="F228" s="8">
        <f t="shared" si="3"/>
        <v>1</v>
      </c>
    </row>
    <row r="229" spans="1:6" ht="13.5" hidden="1" thickBot="1" x14ac:dyDescent="0.25">
      <c r="A229" s="2" t="s">
        <v>47</v>
      </c>
      <c r="B229" s="2" t="s">
        <v>6</v>
      </c>
      <c r="C229" s="4">
        <v>54</v>
      </c>
      <c r="D229" s="3">
        <v>24</v>
      </c>
      <c r="E229" s="4">
        <f>C229*4</f>
        <v>216</v>
      </c>
      <c r="F229" s="8">
        <f t="shared" si="3"/>
        <v>0.1111111111111111</v>
      </c>
    </row>
    <row r="230" spans="1:6" ht="13.5" hidden="1" thickBot="1" x14ac:dyDescent="0.25">
      <c r="A230" s="2" t="s">
        <v>47</v>
      </c>
      <c r="B230" s="2" t="s">
        <v>7</v>
      </c>
      <c r="C230" s="3">
        <v>235</v>
      </c>
      <c r="D230" s="4">
        <v>86</v>
      </c>
      <c r="E230" s="3">
        <f>C230*5</f>
        <v>1175</v>
      </c>
      <c r="F230" s="8">
        <f t="shared" si="3"/>
        <v>7.3191489361702125E-2</v>
      </c>
    </row>
    <row r="231" spans="1:6" ht="13.5" hidden="1" thickBot="1" x14ac:dyDescent="0.25">
      <c r="A231" s="2" t="s">
        <v>47</v>
      </c>
      <c r="B231" s="2" t="s">
        <v>8</v>
      </c>
      <c r="C231" s="4">
        <v>524</v>
      </c>
      <c r="D231" s="3">
        <v>152</v>
      </c>
      <c r="E231" s="4">
        <f>C231*8</f>
        <v>4192</v>
      </c>
      <c r="F231" s="8">
        <f t="shared" si="3"/>
        <v>3.6259541984732822E-2</v>
      </c>
    </row>
    <row r="232" spans="1:6" ht="13.5" hidden="1" thickBot="1" x14ac:dyDescent="0.25">
      <c r="A232" s="2" t="s">
        <v>47</v>
      </c>
      <c r="B232" s="5" t="s">
        <v>9</v>
      </c>
      <c r="C232" s="6">
        <f>SUM(C227:C231)</f>
        <v>823</v>
      </c>
      <c r="D232" s="6">
        <v>271</v>
      </c>
      <c r="E232" s="6">
        <f>SUM(E227:E231)</f>
        <v>5583</v>
      </c>
      <c r="F232" s="9">
        <f t="shared" si="3"/>
        <v>4.8540211355901842E-2</v>
      </c>
    </row>
    <row r="233" spans="1:6" ht="13.5" hidden="1" thickBot="1" x14ac:dyDescent="0.25">
      <c r="A233" s="2" t="s">
        <v>48</v>
      </c>
      <c r="B233" s="2" t="s">
        <v>15</v>
      </c>
      <c r="C233" s="3">
        <v>1</v>
      </c>
      <c r="D233" s="3">
        <v>0</v>
      </c>
      <c r="E233" s="3">
        <f>C233*0</f>
        <v>0</v>
      </c>
      <c r="F233" s="8">
        <f t="shared" si="3"/>
        <v>1</v>
      </c>
    </row>
    <row r="234" spans="1:6" ht="13.5" hidden="1" thickBot="1" x14ac:dyDescent="0.25">
      <c r="A234" s="2" t="s">
        <v>48</v>
      </c>
      <c r="B234" s="2" t="s">
        <v>5</v>
      </c>
      <c r="C234" s="3">
        <v>9</v>
      </c>
      <c r="D234" s="3">
        <v>9</v>
      </c>
      <c r="E234" s="3">
        <f>C234*0</f>
        <v>0</v>
      </c>
      <c r="F234" s="8">
        <f t="shared" si="3"/>
        <v>1</v>
      </c>
    </row>
    <row r="235" spans="1:6" ht="13.5" hidden="1" thickBot="1" x14ac:dyDescent="0.25">
      <c r="A235" s="2" t="s">
        <v>48</v>
      </c>
      <c r="B235" s="2" t="s">
        <v>6</v>
      </c>
      <c r="C235" s="4">
        <v>54</v>
      </c>
      <c r="D235" s="4">
        <v>26</v>
      </c>
      <c r="E235" s="4">
        <f>C235*4</f>
        <v>216</v>
      </c>
      <c r="F235" s="8">
        <f t="shared" si="3"/>
        <v>0.12037037037037036</v>
      </c>
    </row>
    <row r="236" spans="1:6" ht="13.5" hidden="1" thickBot="1" x14ac:dyDescent="0.25">
      <c r="A236" s="2" t="s">
        <v>48</v>
      </c>
      <c r="B236" s="2" t="s">
        <v>7</v>
      </c>
      <c r="C236" s="3">
        <v>235</v>
      </c>
      <c r="D236" s="3">
        <v>101</v>
      </c>
      <c r="E236" s="3">
        <f>C236*5</f>
        <v>1175</v>
      </c>
      <c r="F236" s="8">
        <f t="shared" si="3"/>
        <v>8.595744680851064E-2</v>
      </c>
    </row>
    <row r="237" spans="1:6" ht="13.5" hidden="1" thickBot="1" x14ac:dyDescent="0.25">
      <c r="A237" s="2" t="s">
        <v>48</v>
      </c>
      <c r="B237" s="2" t="s">
        <v>8</v>
      </c>
      <c r="C237" s="4">
        <v>524</v>
      </c>
      <c r="D237" s="4">
        <v>153</v>
      </c>
      <c r="E237" s="4">
        <f>C237*8</f>
        <v>4192</v>
      </c>
      <c r="F237" s="8">
        <f t="shared" si="3"/>
        <v>3.6498091603053437E-2</v>
      </c>
    </row>
    <row r="238" spans="1:6" ht="13.5" hidden="1" thickBot="1" x14ac:dyDescent="0.25">
      <c r="A238" s="2" t="s">
        <v>48</v>
      </c>
      <c r="B238" s="5" t="s">
        <v>9</v>
      </c>
      <c r="C238" s="6">
        <f>SUM(C233:C237)</f>
        <v>823</v>
      </c>
      <c r="D238" s="6">
        <v>289</v>
      </c>
      <c r="E238" s="6">
        <f>SUM(E233:E237)</f>
        <v>5583</v>
      </c>
      <c r="F238" s="9">
        <f t="shared" si="3"/>
        <v>5.1764284434891637E-2</v>
      </c>
    </row>
    <row r="239" spans="1:6" ht="13.5" hidden="1" thickBot="1" x14ac:dyDescent="0.25">
      <c r="A239" s="2" t="s">
        <v>49</v>
      </c>
      <c r="B239" s="2" t="s">
        <v>15</v>
      </c>
      <c r="C239" s="3">
        <v>1</v>
      </c>
      <c r="D239" s="3">
        <v>0</v>
      </c>
      <c r="E239" s="3">
        <f>C239*0</f>
        <v>0</v>
      </c>
      <c r="F239" s="8">
        <f t="shared" si="3"/>
        <v>1</v>
      </c>
    </row>
    <row r="240" spans="1:6" ht="13.5" hidden="1" thickBot="1" x14ac:dyDescent="0.25">
      <c r="A240" s="2" t="s">
        <v>49</v>
      </c>
      <c r="B240" s="2" t="s">
        <v>5</v>
      </c>
      <c r="C240" s="3">
        <v>9</v>
      </c>
      <c r="D240" s="4">
        <v>8</v>
      </c>
      <c r="E240" s="3">
        <f>C240*0</f>
        <v>0</v>
      </c>
      <c r="F240" s="8">
        <f t="shared" si="3"/>
        <v>1</v>
      </c>
    </row>
    <row r="241" spans="1:7" ht="13.5" hidden="1" thickBot="1" x14ac:dyDescent="0.25">
      <c r="A241" s="2" t="s">
        <v>49</v>
      </c>
      <c r="B241" s="2" t="s">
        <v>6</v>
      </c>
      <c r="C241" s="4">
        <v>54</v>
      </c>
      <c r="D241" s="3">
        <v>23</v>
      </c>
      <c r="E241" s="4">
        <f>C241*4</f>
        <v>216</v>
      </c>
      <c r="F241" s="8">
        <f t="shared" si="3"/>
        <v>0.10648148148148148</v>
      </c>
    </row>
    <row r="242" spans="1:7" ht="13.5" hidden="1" thickBot="1" x14ac:dyDescent="0.25">
      <c r="A242" s="2" t="s">
        <v>49</v>
      </c>
      <c r="B242" s="2" t="s">
        <v>7</v>
      </c>
      <c r="C242" s="3">
        <v>235</v>
      </c>
      <c r="D242" s="4">
        <v>89</v>
      </c>
      <c r="E242" s="3">
        <f>C242*5</f>
        <v>1175</v>
      </c>
      <c r="F242" s="8">
        <f t="shared" si="3"/>
        <v>7.5744680851063825E-2</v>
      </c>
    </row>
    <row r="243" spans="1:7" ht="13.5" hidden="1" thickBot="1" x14ac:dyDescent="0.25">
      <c r="A243" s="2" t="s">
        <v>49</v>
      </c>
      <c r="B243" s="2" t="s">
        <v>8</v>
      </c>
      <c r="C243" s="4">
        <v>524</v>
      </c>
      <c r="D243" s="3">
        <v>156</v>
      </c>
      <c r="E243" s="4">
        <f>C243*8</f>
        <v>4192</v>
      </c>
      <c r="F243" s="8">
        <f t="shared" si="3"/>
        <v>3.7213740458015267E-2</v>
      </c>
    </row>
    <row r="244" spans="1:7" ht="13.5" hidden="1" thickBot="1" x14ac:dyDescent="0.25">
      <c r="A244" s="2" t="s">
        <v>49</v>
      </c>
      <c r="B244" s="5" t="s">
        <v>9</v>
      </c>
      <c r="C244" s="6">
        <f>SUM(C239:C243)</f>
        <v>823</v>
      </c>
      <c r="D244" s="6">
        <v>276</v>
      </c>
      <c r="E244" s="6">
        <f>SUM(E239:E243)</f>
        <v>5583</v>
      </c>
      <c r="F244" s="9">
        <f t="shared" si="3"/>
        <v>4.9435787211176786E-2</v>
      </c>
    </row>
    <row r="245" spans="1:7" ht="13.5" hidden="1" thickBot="1" x14ac:dyDescent="0.25">
      <c r="A245" s="2" t="s">
        <v>50</v>
      </c>
      <c r="B245" s="2" t="s">
        <v>15</v>
      </c>
      <c r="C245" s="3">
        <v>1</v>
      </c>
      <c r="D245" s="3">
        <v>1</v>
      </c>
      <c r="E245" s="3">
        <f>C245*0</f>
        <v>0</v>
      </c>
      <c r="F245" s="8">
        <f t="shared" si="3"/>
        <v>1</v>
      </c>
    </row>
    <row r="246" spans="1:7" ht="13.5" hidden="1" thickBot="1" x14ac:dyDescent="0.25">
      <c r="A246" s="2" t="s">
        <v>50</v>
      </c>
      <c r="B246" s="2" t="s">
        <v>5</v>
      </c>
      <c r="C246" s="3">
        <v>9</v>
      </c>
      <c r="D246" s="4">
        <v>9</v>
      </c>
      <c r="E246" s="3">
        <f>C246*0</f>
        <v>0</v>
      </c>
      <c r="F246" s="8">
        <f t="shared" si="3"/>
        <v>1</v>
      </c>
    </row>
    <row r="247" spans="1:7" ht="13.5" hidden="1" thickBot="1" x14ac:dyDescent="0.25">
      <c r="A247" s="2" t="s">
        <v>50</v>
      </c>
      <c r="B247" s="2" t="s">
        <v>6</v>
      </c>
      <c r="C247" s="4">
        <v>54</v>
      </c>
      <c r="D247" s="3">
        <v>21</v>
      </c>
      <c r="E247" s="4">
        <f>C247*4</f>
        <v>216</v>
      </c>
      <c r="F247" s="8">
        <f t="shared" si="3"/>
        <v>9.7222222222222224E-2</v>
      </c>
    </row>
    <row r="248" spans="1:7" ht="13.5" hidden="1" thickBot="1" x14ac:dyDescent="0.25">
      <c r="A248" s="2" t="s">
        <v>50</v>
      </c>
      <c r="B248" s="2" t="s">
        <v>7</v>
      </c>
      <c r="C248" s="3">
        <v>235</v>
      </c>
      <c r="D248" s="4">
        <v>85</v>
      </c>
      <c r="E248" s="3">
        <f>C248*5</f>
        <v>1175</v>
      </c>
      <c r="F248" s="8">
        <f t="shared" si="3"/>
        <v>7.2340425531914887E-2</v>
      </c>
    </row>
    <row r="249" spans="1:7" ht="13.5" hidden="1" thickBot="1" x14ac:dyDescent="0.25">
      <c r="A249" s="2" t="s">
        <v>50</v>
      </c>
      <c r="B249" s="2" t="s">
        <v>8</v>
      </c>
      <c r="C249" s="4">
        <v>524</v>
      </c>
      <c r="D249" s="3">
        <v>115</v>
      </c>
      <c r="E249" s="4">
        <f>C249*8</f>
        <v>4192</v>
      </c>
      <c r="F249" s="8">
        <f t="shared" si="3"/>
        <v>2.743320610687023E-2</v>
      </c>
    </row>
    <row r="250" spans="1:7" ht="13.5" hidden="1" thickBot="1" x14ac:dyDescent="0.25">
      <c r="A250" s="2" t="s">
        <v>50</v>
      </c>
      <c r="B250" s="5" t="s">
        <v>9</v>
      </c>
      <c r="C250" s="6">
        <f>SUM(C245:C249)</f>
        <v>823</v>
      </c>
      <c r="D250" s="6">
        <v>231</v>
      </c>
      <c r="E250" s="6">
        <f>SUM(E245:E249)</f>
        <v>5583</v>
      </c>
      <c r="F250" s="9">
        <f t="shared" ref="F250" si="4">IF(E250&lt;&gt;0,IFERROR(D250/E250,0),1)</f>
        <v>4.1375604513702313E-2</v>
      </c>
    </row>
    <row r="251" spans="1:7" ht="13.5" hidden="1" thickBot="1" x14ac:dyDescent="0.25">
      <c r="A251" s="46" t="s">
        <v>51</v>
      </c>
      <c r="B251" s="47"/>
      <c r="C251" s="20"/>
      <c r="D251" s="6">
        <v>745</v>
      </c>
      <c r="E251" s="6">
        <f>+E250+E244+E238+E232+E226+E219+E213+E207+E201+E195+E189+E183+E177+E171+E165+E159+E153+E146+E140+E134+E128+E122+E116+E110+E104+E98+E92+E86+E80+E73+E67+E61+E55+E49+E43+E37+E31+E25+E19+E13+E7</f>
        <v>228903</v>
      </c>
      <c r="F251" s="9">
        <f>IF(E251&lt;&gt;0,IFERROR(D251/E251,0),1)</f>
        <v>3.2546537179503981E-3</v>
      </c>
      <c r="G251" s="10">
        <f>745/228903</f>
        <v>3.2546537179503981E-3</v>
      </c>
    </row>
    <row r="256" spans="1:7" ht="13.5" thickBot="1" x14ac:dyDescent="0.25"/>
    <row r="257" spans="1:6" ht="13.5" thickBot="1" x14ac:dyDescent="0.25">
      <c r="A257" s="2" t="s">
        <v>1</v>
      </c>
      <c r="D257" s="2" t="s">
        <v>94</v>
      </c>
      <c r="E257" s="2" t="s">
        <v>93</v>
      </c>
      <c r="F257" s="2" t="s">
        <v>52</v>
      </c>
    </row>
    <row r="258" spans="1:6" ht="13.5" thickBot="1" x14ac:dyDescent="0.25">
      <c r="A258" s="21">
        <v>2013</v>
      </c>
      <c r="D258" s="4">
        <f>D79/12</f>
        <v>184.41666666666666</v>
      </c>
      <c r="E258" s="4">
        <f>E79/12</f>
        <v>5583</v>
      </c>
      <c r="F258" s="9">
        <f>D258/E258</f>
        <v>3.3031822795390769E-2</v>
      </c>
    </row>
    <row r="259" spans="1:6" ht="13.5" thickBot="1" x14ac:dyDescent="0.25">
      <c r="A259" s="21">
        <v>2014</v>
      </c>
      <c r="D259" s="4">
        <f t="shared" ref="D259" si="5">D80/12</f>
        <v>13.916666666666666</v>
      </c>
      <c r="E259" s="4">
        <f>E225/12</f>
        <v>5583</v>
      </c>
      <c r="F259" s="9">
        <f>D259/E259</f>
        <v>2.4926861305152545E-3</v>
      </c>
    </row>
    <row r="260" spans="1:6" ht="13.5" thickBot="1" x14ac:dyDescent="0.25">
      <c r="A260" s="21">
        <v>2015</v>
      </c>
      <c r="D260" s="4">
        <f>D225/12</f>
        <v>231</v>
      </c>
      <c r="E260" s="4">
        <f>E225/12</f>
        <v>5583</v>
      </c>
      <c r="F260" s="9">
        <f>D260/E260</f>
        <v>4.1375604513702313E-2</v>
      </c>
    </row>
    <row r="273" spans="8:11" ht="13" thickBot="1" x14ac:dyDescent="0.3"/>
    <row r="274" spans="8:11" ht="40.5" thickBot="1" x14ac:dyDescent="0.3">
      <c r="H274" s="2" t="s">
        <v>1</v>
      </c>
      <c r="I274" s="2" t="s">
        <v>53</v>
      </c>
      <c r="J274" s="2" t="s">
        <v>71</v>
      </c>
      <c r="K274" s="2" t="s">
        <v>52</v>
      </c>
    </row>
    <row r="275" spans="8:11" ht="13" thickBot="1" x14ac:dyDescent="0.3">
      <c r="H275" s="2" t="s">
        <v>55</v>
      </c>
      <c r="I275" s="6">
        <v>395.41666666666669</v>
      </c>
      <c r="J275" s="6">
        <v>5583</v>
      </c>
      <c r="K275" s="9">
        <v>7.0825123887993321E-2</v>
      </c>
    </row>
    <row r="276" spans="8:11" ht="13" thickBot="1" x14ac:dyDescent="0.3">
      <c r="H276" s="2" t="s">
        <v>54</v>
      </c>
      <c r="I276" s="6">
        <v>414.41666666666669</v>
      </c>
      <c r="J276" s="6">
        <v>5583</v>
      </c>
      <c r="K276" s="9">
        <v>7.4228312138038099E-2</v>
      </c>
    </row>
    <row r="277" spans="8:11" ht="13" thickBot="1" x14ac:dyDescent="0.3">
      <c r="H277" s="2" t="s">
        <v>59</v>
      </c>
      <c r="I277" s="6">
        <v>543.33333333333337</v>
      </c>
      <c r="J277" s="6">
        <v>5583</v>
      </c>
      <c r="K277" s="9">
        <v>9.731924293987701E-2</v>
      </c>
    </row>
  </sheetData>
  <autoFilter ref="A1:F251">
    <filterColumn colId="0">
      <filters>
        <filter val="2013"/>
        <filter val="2014"/>
        <filter val="2015"/>
      </filters>
    </filterColumn>
    <filterColumn colId="1">
      <filters>
        <filter val="Result"/>
      </filters>
    </filterColumn>
  </autoFilter>
  <mergeCells count="1">
    <mergeCell ref="A251:B251"/>
  </mergeCells>
  <pageMargins left="0.75" right="0.75" top="1" bottom="1" header="0.5" footer="0.5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"/>
  <sheetViews>
    <sheetView showGridLines="0" topLeftCell="A9" zoomScale="115" zoomScaleNormal="115" workbookViewId="0">
      <selection activeCell="E94" sqref="E94"/>
    </sheetView>
  </sheetViews>
  <sheetFormatPr defaultRowHeight="12.5" x14ac:dyDescent="0.25"/>
  <cols>
    <col min="1" max="1" width="26.08984375" bestFit="1" customWidth="1"/>
    <col min="2" max="2" width="16.54296875" bestFit="1" customWidth="1"/>
    <col min="3" max="3" width="11.36328125" bestFit="1" customWidth="1"/>
    <col min="4" max="4" width="9.54296875" customWidth="1"/>
    <col min="5" max="5" width="8.90625" bestFit="1" customWidth="1"/>
  </cols>
  <sheetData>
    <row r="1" spans="1:7" ht="23.25" thickBot="1" x14ac:dyDescent="0.25">
      <c r="A1" s="1" t="s">
        <v>96</v>
      </c>
    </row>
    <row r="2" spans="1:7" ht="23.25" thickBot="1" x14ac:dyDescent="0.25">
      <c r="A2" s="2" t="s">
        <v>1</v>
      </c>
      <c r="B2" s="2" t="s">
        <v>97</v>
      </c>
      <c r="C2" s="2" t="s">
        <v>98</v>
      </c>
      <c r="D2" s="2" t="s">
        <v>93</v>
      </c>
      <c r="E2" s="31" t="s">
        <v>52</v>
      </c>
    </row>
    <row r="3" spans="1:7" ht="13.5" thickBot="1" x14ac:dyDescent="0.25">
      <c r="A3" s="2" t="s">
        <v>10</v>
      </c>
      <c r="B3" s="3">
        <v>2871</v>
      </c>
      <c r="C3" s="3">
        <v>1170</v>
      </c>
      <c r="D3" s="29">
        <f>B3*10</f>
        <v>28710</v>
      </c>
      <c r="E3" s="33">
        <f t="shared" ref="E3:E39" si="0">C3/D3</f>
        <v>4.0752351097178681E-2</v>
      </c>
      <c r="G3" s="10"/>
    </row>
    <row r="4" spans="1:7" ht="13.5" thickBot="1" x14ac:dyDescent="0.25">
      <c r="A4" s="2" t="s">
        <v>11</v>
      </c>
      <c r="B4" s="4">
        <v>2871</v>
      </c>
      <c r="C4" s="4">
        <v>1251</v>
      </c>
      <c r="D4" s="30">
        <f t="shared" ref="D4:D38" si="1">B4*10</f>
        <v>28710</v>
      </c>
      <c r="E4" s="35">
        <f t="shared" si="0"/>
        <v>4.3573667711598749E-2</v>
      </c>
    </row>
    <row r="5" spans="1:7" ht="13.5" thickBot="1" x14ac:dyDescent="0.25">
      <c r="A5" s="2" t="s">
        <v>12</v>
      </c>
      <c r="B5" s="3">
        <v>2871</v>
      </c>
      <c r="C5" s="3">
        <v>1179</v>
      </c>
      <c r="D5" s="29">
        <f t="shared" si="1"/>
        <v>28710</v>
      </c>
      <c r="E5" s="33">
        <f t="shared" si="0"/>
        <v>4.1065830721003137E-2</v>
      </c>
    </row>
    <row r="6" spans="1:7" ht="13.5" thickBot="1" x14ac:dyDescent="0.25">
      <c r="A6" s="2" t="s">
        <v>13</v>
      </c>
      <c r="B6" s="4">
        <v>2871</v>
      </c>
      <c r="C6" s="4">
        <v>1228</v>
      </c>
      <c r="D6" s="30">
        <f t="shared" si="1"/>
        <v>28710</v>
      </c>
      <c r="E6" s="35">
        <f t="shared" si="0"/>
        <v>4.27725531173807E-2</v>
      </c>
    </row>
    <row r="7" spans="1:7" ht="13.5" thickBot="1" x14ac:dyDescent="0.25">
      <c r="A7" s="2" t="s">
        <v>14</v>
      </c>
      <c r="B7" s="3">
        <v>2871</v>
      </c>
      <c r="C7" s="3">
        <v>1611</v>
      </c>
      <c r="D7" s="29">
        <f t="shared" si="1"/>
        <v>28710</v>
      </c>
      <c r="E7" s="33">
        <f t="shared" si="0"/>
        <v>5.6112852664576801E-2</v>
      </c>
    </row>
    <row r="8" spans="1:7" ht="13.5" thickBot="1" x14ac:dyDescent="0.25">
      <c r="A8" s="2" t="s">
        <v>16</v>
      </c>
      <c r="B8" s="4">
        <v>2871</v>
      </c>
      <c r="C8" s="4">
        <v>949</v>
      </c>
      <c r="D8" s="30">
        <f t="shared" si="1"/>
        <v>28710</v>
      </c>
      <c r="E8" s="35">
        <f t="shared" si="0"/>
        <v>3.3054684778822709E-2</v>
      </c>
    </row>
    <row r="9" spans="1:7" ht="13.5" thickBot="1" x14ac:dyDescent="0.25">
      <c r="A9" s="2" t="s">
        <v>17</v>
      </c>
      <c r="B9" s="3">
        <v>2871</v>
      </c>
      <c r="C9" s="3">
        <v>949</v>
      </c>
      <c r="D9" s="29">
        <f t="shared" si="1"/>
        <v>28710</v>
      </c>
      <c r="E9" s="33">
        <f t="shared" si="0"/>
        <v>3.3054684778822709E-2</v>
      </c>
    </row>
    <row r="10" spans="1:7" ht="13.5" thickBot="1" x14ac:dyDescent="0.25">
      <c r="A10" s="2" t="s">
        <v>18</v>
      </c>
      <c r="B10" s="4">
        <v>2871</v>
      </c>
      <c r="C10" s="4">
        <v>1039</v>
      </c>
      <c r="D10" s="30">
        <f t="shared" si="1"/>
        <v>28710</v>
      </c>
      <c r="E10" s="35">
        <f t="shared" si="0"/>
        <v>3.6189481017067225E-2</v>
      </c>
    </row>
    <row r="11" spans="1:7" ht="13.5" thickBot="1" x14ac:dyDescent="0.25">
      <c r="A11" s="2" t="s">
        <v>19</v>
      </c>
      <c r="B11" s="3">
        <v>2871</v>
      </c>
      <c r="C11" s="3">
        <v>870</v>
      </c>
      <c r="D11" s="29">
        <f t="shared" si="1"/>
        <v>28710</v>
      </c>
      <c r="E11" s="33">
        <f t="shared" si="0"/>
        <v>3.0303030303030304E-2</v>
      </c>
    </row>
    <row r="12" spans="1:7" ht="13.5" thickBot="1" x14ac:dyDescent="0.25">
      <c r="A12" s="2" t="s">
        <v>20</v>
      </c>
      <c r="B12" s="4">
        <v>2871</v>
      </c>
      <c r="C12" s="4">
        <v>1050</v>
      </c>
      <c r="D12" s="30">
        <f t="shared" si="1"/>
        <v>28710</v>
      </c>
      <c r="E12" s="35">
        <f t="shared" si="0"/>
        <v>3.657262277951933E-2</v>
      </c>
    </row>
    <row r="13" spans="1:7" ht="13.5" thickBot="1" x14ac:dyDescent="0.25">
      <c r="A13" s="2" t="s">
        <v>21</v>
      </c>
      <c r="B13" s="3">
        <v>2871</v>
      </c>
      <c r="C13" s="3">
        <v>1031</v>
      </c>
      <c r="D13" s="29">
        <f t="shared" si="1"/>
        <v>28710</v>
      </c>
      <c r="E13" s="33">
        <f t="shared" si="0"/>
        <v>3.5910832462556601E-2</v>
      </c>
    </row>
    <row r="14" spans="1:7" ht="13.5" thickBot="1" x14ac:dyDescent="0.25">
      <c r="A14" s="2" t="s">
        <v>22</v>
      </c>
      <c r="B14" s="4">
        <v>2871</v>
      </c>
      <c r="C14" s="4">
        <v>894</v>
      </c>
      <c r="D14" s="30">
        <f t="shared" si="1"/>
        <v>28710</v>
      </c>
      <c r="E14" s="35">
        <f t="shared" si="0"/>
        <v>3.1138975966562173E-2</v>
      </c>
    </row>
    <row r="15" spans="1:7" ht="13.5" thickBot="1" x14ac:dyDescent="0.25">
      <c r="A15" s="2" t="s">
        <v>23</v>
      </c>
      <c r="B15" s="3">
        <v>2871</v>
      </c>
      <c r="C15" s="3">
        <v>1241</v>
      </c>
      <c r="D15" s="29">
        <f t="shared" si="1"/>
        <v>28710</v>
      </c>
      <c r="E15" s="33">
        <f t="shared" si="0"/>
        <v>4.3225357018460468E-2</v>
      </c>
    </row>
    <row r="16" spans="1:7" ht="13.5" thickBot="1" x14ac:dyDescent="0.25">
      <c r="A16" s="2" t="s">
        <v>24</v>
      </c>
      <c r="B16" s="4">
        <v>2871</v>
      </c>
      <c r="C16" s="4">
        <v>1387</v>
      </c>
      <c r="D16" s="30">
        <f t="shared" si="1"/>
        <v>28710</v>
      </c>
      <c r="E16" s="35">
        <f t="shared" si="0"/>
        <v>4.8310693138279348E-2</v>
      </c>
    </row>
    <row r="17" spans="1:5" ht="13.5" thickBot="1" x14ac:dyDescent="0.25">
      <c r="A17" s="2" t="s">
        <v>25</v>
      </c>
      <c r="B17" s="3">
        <v>2871</v>
      </c>
      <c r="C17" s="3">
        <v>1203</v>
      </c>
      <c r="D17" s="29">
        <f t="shared" si="1"/>
        <v>28710</v>
      </c>
      <c r="E17" s="33">
        <f t="shared" si="0"/>
        <v>4.1901776384535003E-2</v>
      </c>
    </row>
    <row r="18" spans="1:5" ht="13.5" thickBot="1" x14ac:dyDescent="0.25">
      <c r="A18" s="2" t="s">
        <v>26</v>
      </c>
      <c r="B18" s="4">
        <v>2871</v>
      </c>
      <c r="C18" s="4">
        <v>1369</v>
      </c>
      <c r="D18" s="30">
        <f t="shared" si="1"/>
        <v>28710</v>
      </c>
      <c r="E18" s="35">
        <f t="shared" si="0"/>
        <v>4.7683733890630443E-2</v>
      </c>
    </row>
    <row r="19" spans="1:5" ht="13.5" thickBot="1" x14ac:dyDescent="0.25">
      <c r="A19" s="2" t="s">
        <v>27</v>
      </c>
      <c r="B19" s="3">
        <v>2871</v>
      </c>
      <c r="C19" s="3">
        <v>1355</v>
      </c>
      <c r="D19" s="29">
        <f t="shared" si="1"/>
        <v>28710</v>
      </c>
      <c r="E19" s="33">
        <f t="shared" si="0"/>
        <v>4.7196098920236851E-2</v>
      </c>
    </row>
    <row r="20" spans="1:5" ht="13.5" thickBot="1" x14ac:dyDescent="0.25">
      <c r="A20" s="2" t="s">
        <v>28</v>
      </c>
      <c r="B20" s="4">
        <v>2871</v>
      </c>
      <c r="C20" s="4">
        <v>1015</v>
      </c>
      <c r="D20" s="30">
        <f t="shared" si="1"/>
        <v>28710</v>
      </c>
      <c r="E20" s="35">
        <f t="shared" si="0"/>
        <v>3.5353535353535352E-2</v>
      </c>
    </row>
    <row r="21" spans="1:5" ht="13.5" thickBot="1" x14ac:dyDescent="0.25">
      <c r="A21" s="2" t="s">
        <v>29</v>
      </c>
      <c r="B21" s="3">
        <v>2871</v>
      </c>
      <c r="C21" s="3">
        <v>1138</v>
      </c>
      <c r="D21" s="29">
        <f t="shared" si="1"/>
        <v>28710</v>
      </c>
      <c r="E21" s="33">
        <f t="shared" si="0"/>
        <v>3.9637756879136191E-2</v>
      </c>
    </row>
    <row r="22" spans="1:5" ht="13.5" thickBot="1" x14ac:dyDescent="0.25">
      <c r="A22" s="2" t="s">
        <v>30</v>
      </c>
      <c r="B22" s="4">
        <v>2871</v>
      </c>
      <c r="C22" s="4">
        <v>1296</v>
      </c>
      <c r="D22" s="30">
        <f t="shared" si="1"/>
        <v>28710</v>
      </c>
      <c r="E22" s="35">
        <f t="shared" si="0"/>
        <v>4.5141065830721E-2</v>
      </c>
    </row>
    <row r="23" spans="1:5" ht="13.5" thickBot="1" x14ac:dyDescent="0.25">
      <c r="A23" s="2" t="s">
        <v>31</v>
      </c>
      <c r="B23" s="3">
        <v>2871</v>
      </c>
      <c r="C23" s="3">
        <v>1550</v>
      </c>
      <c r="D23" s="29">
        <f t="shared" si="1"/>
        <v>28710</v>
      </c>
      <c r="E23" s="33">
        <f t="shared" si="0"/>
        <v>5.3988157436433301E-2</v>
      </c>
    </row>
    <row r="24" spans="1:5" ht="13.5" thickBot="1" x14ac:dyDescent="0.25">
      <c r="A24" s="2" t="s">
        <v>32</v>
      </c>
      <c r="B24" s="4">
        <v>2871</v>
      </c>
      <c r="C24" s="4">
        <v>1532</v>
      </c>
      <c r="D24" s="30">
        <f t="shared" si="1"/>
        <v>28710</v>
      </c>
      <c r="E24" s="35">
        <f t="shared" si="0"/>
        <v>5.3361198188784396E-2</v>
      </c>
    </row>
    <row r="25" spans="1:5" ht="13.5" thickBot="1" x14ac:dyDescent="0.25">
      <c r="A25" s="2" t="s">
        <v>33</v>
      </c>
      <c r="B25" s="3">
        <v>2871</v>
      </c>
      <c r="C25" s="3">
        <v>1559</v>
      </c>
      <c r="D25" s="29">
        <f t="shared" si="1"/>
        <v>28710</v>
      </c>
      <c r="E25" s="33">
        <f t="shared" si="0"/>
        <v>5.430163706025775E-2</v>
      </c>
    </row>
    <row r="26" spans="1:5" ht="13.5" thickBot="1" x14ac:dyDescent="0.25">
      <c r="A26" s="2" t="s">
        <v>34</v>
      </c>
      <c r="B26" s="4">
        <v>2871</v>
      </c>
      <c r="C26" s="4">
        <v>1590</v>
      </c>
      <c r="D26" s="30">
        <f t="shared" si="1"/>
        <v>28710</v>
      </c>
      <c r="E26" s="35">
        <f t="shared" si="0"/>
        <v>5.5381400208986416E-2</v>
      </c>
    </row>
    <row r="27" spans="1:5" ht="13.5" thickBot="1" x14ac:dyDescent="0.25">
      <c r="A27" s="2" t="s">
        <v>35</v>
      </c>
      <c r="B27" s="3">
        <v>2871</v>
      </c>
      <c r="C27" s="3">
        <v>2079</v>
      </c>
      <c r="D27" s="29">
        <f t="shared" si="1"/>
        <v>28710</v>
      </c>
      <c r="E27" s="33">
        <f t="shared" si="0"/>
        <v>7.2413793103448282E-2</v>
      </c>
    </row>
    <row r="28" spans="1:5" ht="13.5" thickBot="1" x14ac:dyDescent="0.25">
      <c r="A28" s="2" t="s">
        <v>36</v>
      </c>
      <c r="B28" s="4">
        <v>2871</v>
      </c>
      <c r="C28" s="4">
        <v>1827</v>
      </c>
      <c r="D28" s="30">
        <f t="shared" si="1"/>
        <v>28710</v>
      </c>
      <c r="E28" s="35">
        <f t="shared" si="0"/>
        <v>6.363636363636363E-2</v>
      </c>
    </row>
    <row r="29" spans="1:5" ht="13.5" thickBot="1" x14ac:dyDescent="0.25">
      <c r="A29" s="2" t="s">
        <v>37</v>
      </c>
      <c r="B29" s="3">
        <v>2871</v>
      </c>
      <c r="C29" s="3">
        <v>1554</v>
      </c>
      <c r="D29" s="29">
        <f t="shared" si="1"/>
        <v>28710</v>
      </c>
      <c r="E29" s="33">
        <f t="shared" si="0"/>
        <v>5.4127481713688613E-2</v>
      </c>
    </row>
    <row r="30" spans="1:5" ht="13" thickBot="1" x14ac:dyDescent="0.3">
      <c r="A30" s="2" t="s">
        <v>38</v>
      </c>
      <c r="B30" s="4">
        <v>2871</v>
      </c>
      <c r="C30" s="4">
        <v>1939</v>
      </c>
      <c r="D30" s="30">
        <f t="shared" si="1"/>
        <v>28710</v>
      </c>
      <c r="E30" s="35">
        <f t="shared" si="0"/>
        <v>6.753744339951237E-2</v>
      </c>
    </row>
    <row r="31" spans="1:5" ht="13" thickBot="1" x14ac:dyDescent="0.3">
      <c r="A31" s="2" t="s">
        <v>39</v>
      </c>
      <c r="B31" s="3">
        <v>2871</v>
      </c>
      <c r="C31" s="3">
        <v>1744</v>
      </c>
      <c r="D31" s="29">
        <f t="shared" si="1"/>
        <v>28710</v>
      </c>
      <c r="E31" s="33">
        <f t="shared" si="0"/>
        <v>6.074538488331592E-2</v>
      </c>
    </row>
    <row r="32" spans="1:5" ht="13" thickBot="1" x14ac:dyDescent="0.3">
      <c r="A32" s="2" t="s">
        <v>40</v>
      </c>
      <c r="B32" s="4">
        <v>2871</v>
      </c>
      <c r="C32" s="4">
        <v>1261</v>
      </c>
      <c r="D32" s="30">
        <f t="shared" si="1"/>
        <v>28710</v>
      </c>
      <c r="E32" s="35">
        <f t="shared" si="0"/>
        <v>4.3921978404737022E-2</v>
      </c>
    </row>
    <row r="33" spans="1:7" ht="13" thickBot="1" x14ac:dyDescent="0.3">
      <c r="A33" s="2" t="s">
        <v>41</v>
      </c>
      <c r="B33" s="3">
        <v>2871</v>
      </c>
      <c r="C33" s="3">
        <v>1213</v>
      </c>
      <c r="D33" s="29">
        <f t="shared" si="1"/>
        <v>28710</v>
      </c>
      <c r="E33" s="33">
        <f t="shared" si="0"/>
        <v>4.2250087077673283E-2</v>
      </c>
    </row>
    <row r="34" spans="1:7" ht="13" thickBot="1" x14ac:dyDescent="0.3">
      <c r="A34" s="2" t="s">
        <v>42</v>
      </c>
      <c r="B34" s="4">
        <v>2871</v>
      </c>
      <c r="C34" s="4">
        <v>1495</v>
      </c>
      <c r="D34" s="30">
        <f t="shared" si="1"/>
        <v>28710</v>
      </c>
      <c r="E34" s="35">
        <f t="shared" si="0"/>
        <v>5.2072448624172762E-2</v>
      </c>
    </row>
    <row r="35" spans="1:7" ht="13" thickBot="1" x14ac:dyDescent="0.3">
      <c r="A35" s="2" t="s">
        <v>43</v>
      </c>
      <c r="B35" s="3">
        <v>2871</v>
      </c>
      <c r="C35" s="3">
        <v>1551</v>
      </c>
      <c r="D35" s="29">
        <f t="shared" si="1"/>
        <v>28710</v>
      </c>
      <c r="E35" s="33">
        <f t="shared" si="0"/>
        <v>5.4022988505747126E-2</v>
      </c>
    </row>
    <row r="36" spans="1:7" ht="13" thickBot="1" x14ac:dyDescent="0.3">
      <c r="A36" s="2" t="s">
        <v>44</v>
      </c>
      <c r="B36" s="4">
        <v>2871</v>
      </c>
      <c r="C36" s="4">
        <v>1435</v>
      </c>
      <c r="D36" s="30">
        <f t="shared" si="1"/>
        <v>28710</v>
      </c>
      <c r="E36" s="35">
        <f t="shared" si="0"/>
        <v>4.9982584465343087E-2</v>
      </c>
    </row>
    <row r="37" spans="1:7" ht="13" thickBot="1" x14ac:dyDescent="0.3">
      <c r="A37" s="2" t="s">
        <v>45</v>
      </c>
      <c r="B37" s="3">
        <v>2871</v>
      </c>
      <c r="C37" s="3">
        <v>1574</v>
      </c>
      <c r="D37" s="29">
        <f t="shared" si="1"/>
        <v>28710</v>
      </c>
      <c r="E37" s="33">
        <f t="shared" si="0"/>
        <v>5.4824103099965167E-2</v>
      </c>
    </row>
    <row r="38" spans="1:7" ht="13" thickBot="1" x14ac:dyDescent="0.3">
      <c r="A38" s="2" t="s">
        <v>46</v>
      </c>
      <c r="B38" s="4">
        <v>2871</v>
      </c>
      <c r="C38" s="4">
        <v>1323</v>
      </c>
      <c r="D38" s="30">
        <f t="shared" si="1"/>
        <v>28710</v>
      </c>
      <c r="E38" s="35">
        <f t="shared" si="0"/>
        <v>4.6081504702194361E-2</v>
      </c>
    </row>
    <row r="39" spans="1:7" ht="13" thickBot="1" x14ac:dyDescent="0.3">
      <c r="A39" s="5" t="s">
        <v>51</v>
      </c>
      <c r="B39" s="6">
        <v>2871</v>
      </c>
      <c r="C39" s="6">
        <f>SUM(C3:C38)</f>
        <v>48451</v>
      </c>
      <c r="D39" s="6">
        <f>SUM(D3:D38)</f>
        <v>1033560</v>
      </c>
      <c r="E39" s="34">
        <f t="shared" si="0"/>
        <v>4.6877781647896591E-2</v>
      </c>
      <c r="G39" s="10"/>
    </row>
  </sheetData>
  <autoFilter ref="A2:E39"/>
  <pageMargins left="0.75" right="0.75" top="1" bottom="1" header="0.5" footer="0.5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G90"/>
  <sheetViews>
    <sheetView showGridLines="0" zoomScale="115" zoomScaleNormal="115" workbookViewId="0">
      <selection activeCell="E94" sqref="E94"/>
    </sheetView>
  </sheetViews>
  <sheetFormatPr defaultRowHeight="12.5" x14ac:dyDescent="0.25"/>
  <cols>
    <col min="1" max="1" width="26.08984375" bestFit="1" customWidth="1"/>
    <col min="2" max="2" width="16.54296875" bestFit="1" customWidth="1"/>
    <col min="3" max="3" width="11.36328125" bestFit="1" customWidth="1"/>
    <col min="4" max="4" width="9.54296875" customWidth="1"/>
    <col min="5" max="5" width="8.36328125" customWidth="1"/>
  </cols>
  <sheetData>
    <row r="1" spans="1:7" ht="23.25" thickBot="1" x14ac:dyDescent="0.25">
      <c r="A1" s="1" t="s">
        <v>96</v>
      </c>
    </row>
    <row r="2" spans="1:7" ht="23.25" thickBot="1" x14ac:dyDescent="0.25">
      <c r="A2" s="2" t="s">
        <v>1</v>
      </c>
      <c r="B2" s="2" t="s">
        <v>97</v>
      </c>
      <c r="C2" s="2" t="s">
        <v>98</v>
      </c>
      <c r="D2" s="2" t="s">
        <v>93</v>
      </c>
      <c r="E2" s="31" t="s">
        <v>52</v>
      </c>
    </row>
    <row r="3" spans="1:7" ht="13.5" hidden="1" thickBot="1" x14ac:dyDescent="0.25">
      <c r="A3" s="2" t="s">
        <v>10</v>
      </c>
      <c r="B3" s="3">
        <v>2871</v>
      </c>
      <c r="C3" s="3">
        <v>1170</v>
      </c>
      <c r="D3" s="29">
        <f>B3*10</f>
        <v>28710</v>
      </c>
      <c r="E3" s="33">
        <f t="shared" ref="E3:E42" si="0">C3/D3</f>
        <v>4.0752351097178681E-2</v>
      </c>
      <c r="G3" s="10"/>
    </row>
    <row r="4" spans="1:7" ht="13.5" hidden="1" thickBot="1" x14ac:dyDescent="0.25">
      <c r="A4" s="2" t="s">
        <v>11</v>
      </c>
      <c r="B4" s="4">
        <v>2871</v>
      </c>
      <c r="C4" s="4">
        <v>1251</v>
      </c>
      <c r="D4" s="30">
        <f t="shared" ref="D4:D14" si="1">B4*10</f>
        <v>28710</v>
      </c>
      <c r="E4" s="35">
        <f t="shared" si="0"/>
        <v>4.3573667711598749E-2</v>
      </c>
    </row>
    <row r="5" spans="1:7" ht="13.5" hidden="1" thickBot="1" x14ac:dyDescent="0.25">
      <c r="A5" s="2" t="s">
        <v>12</v>
      </c>
      <c r="B5" s="3">
        <v>2871</v>
      </c>
      <c r="C5" s="3">
        <v>1179</v>
      </c>
      <c r="D5" s="29">
        <f t="shared" si="1"/>
        <v>28710</v>
      </c>
      <c r="E5" s="33">
        <f t="shared" si="0"/>
        <v>4.1065830721003137E-2</v>
      </c>
    </row>
    <row r="6" spans="1:7" ht="13.5" hidden="1" thickBot="1" x14ac:dyDescent="0.25">
      <c r="A6" s="2" t="s">
        <v>13</v>
      </c>
      <c r="B6" s="4">
        <v>2871</v>
      </c>
      <c r="C6" s="4">
        <v>1228</v>
      </c>
      <c r="D6" s="30">
        <f t="shared" si="1"/>
        <v>28710</v>
      </c>
      <c r="E6" s="35">
        <f t="shared" si="0"/>
        <v>4.27725531173807E-2</v>
      </c>
    </row>
    <row r="7" spans="1:7" ht="13.5" hidden="1" thickBot="1" x14ac:dyDescent="0.25">
      <c r="A7" s="2" t="s">
        <v>14</v>
      </c>
      <c r="B7" s="3">
        <v>2871</v>
      </c>
      <c r="C7" s="3">
        <v>1611</v>
      </c>
      <c r="D7" s="29">
        <f t="shared" si="1"/>
        <v>28710</v>
      </c>
      <c r="E7" s="33">
        <f t="shared" si="0"/>
        <v>5.6112852664576801E-2</v>
      </c>
    </row>
    <row r="8" spans="1:7" ht="13.5" hidden="1" thickBot="1" x14ac:dyDescent="0.25">
      <c r="A8" s="2" t="s">
        <v>16</v>
      </c>
      <c r="B8" s="4">
        <v>2871</v>
      </c>
      <c r="C8" s="4">
        <v>949</v>
      </c>
      <c r="D8" s="30">
        <f t="shared" si="1"/>
        <v>28710</v>
      </c>
      <c r="E8" s="35">
        <f t="shared" si="0"/>
        <v>3.3054684778822709E-2</v>
      </c>
    </row>
    <row r="9" spans="1:7" ht="13.5" hidden="1" thickBot="1" x14ac:dyDescent="0.25">
      <c r="A9" s="2" t="s">
        <v>17</v>
      </c>
      <c r="B9" s="3">
        <v>2871</v>
      </c>
      <c r="C9" s="3">
        <v>949</v>
      </c>
      <c r="D9" s="29">
        <f t="shared" si="1"/>
        <v>28710</v>
      </c>
      <c r="E9" s="33">
        <f t="shared" si="0"/>
        <v>3.3054684778822709E-2</v>
      </c>
    </row>
    <row r="10" spans="1:7" ht="13.5" hidden="1" thickBot="1" x14ac:dyDescent="0.25">
      <c r="A10" s="2" t="s">
        <v>18</v>
      </c>
      <c r="B10" s="4">
        <v>2871</v>
      </c>
      <c r="C10" s="4">
        <v>1039</v>
      </c>
      <c r="D10" s="30">
        <f t="shared" si="1"/>
        <v>28710</v>
      </c>
      <c r="E10" s="35">
        <f t="shared" si="0"/>
        <v>3.6189481017067225E-2</v>
      </c>
    </row>
    <row r="11" spans="1:7" ht="13.5" hidden="1" thickBot="1" x14ac:dyDescent="0.25">
      <c r="A11" s="2" t="s">
        <v>19</v>
      </c>
      <c r="B11" s="3">
        <v>2871</v>
      </c>
      <c r="C11" s="3">
        <v>870</v>
      </c>
      <c r="D11" s="29">
        <f t="shared" si="1"/>
        <v>28710</v>
      </c>
      <c r="E11" s="33">
        <f t="shared" si="0"/>
        <v>3.0303030303030304E-2</v>
      </c>
    </row>
    <row r="12" spans="1:7" ht="13.5" hidden="1" thickBot="1" x14ac:dyDescent="0.25">
      <c r="A12" s="2" t="s">
        <v>20</v>
      </c>
      <c r="B12" s="4">
        <v>2871</v>
      </c>
      <c r="C12" s="4">
        <v>1050</v>
      </c>
      <c r="D12" s="30">
        <f t="shared" si="1"/>
        <v>28710</v>
      </c>
      <c r="E12" s="35">
        <f t="shared" si="0"/>
        <v>3.657262277951933E-2</v>
      </c>
    </row>
    <row r="13" spans="1:7" ht="13.5" hidden="1" thickBot="1" x14ac:dyDescent="0.25">
      <c r="A13" s="2" t="s">
        <v>21</v>
      </c>
      <c r="B13" s="3">
        <v>2871</v>
      </c>
      <c r="C13" s="3">
        <v>1031</v>
      </c>
      <c r="D13" s="29">
        <f t="shared" si="1"/>
        <v>28710</v>
      </c>
      <c r="E13" s="33">
        <f t="shared" si="0"/>
        <v>3.5910832462556601E-2</v>
      </c>
    </row>
    <row r="14" spans="1:7" ht="13.5" hidden="1" thickBot="1" x14ac:dyDescent="0.25">
      <c r="A14" s="2" t="s">
        <v>22</v>
      </c>
      <c r="B14" s="4">
        <v>2871</v>
      </c>
      <c r="C14" s="4">
        <v>894</v>
      </c>
      <c r="D14" s="30">
        <f t="shared" si="1"/>
        <v>28710</v>
      </c>
      <c r="E14" s="35">
        <f t="shared" si="0"/>
        <v>3.1138975966562173E-2</v>
      </c>
    </row>
    <row r="15" spans="1:7" ht="13.5" thickBot="1" x14ac:dyDescent="0.25">
      <c r="A15" s="21" t="s">
        <v>55</v>
      </c>
      <c r="B15" s="3">
        <v>2587</v>
      </c>
      <c r="C15" s="3">
        <f>SUM(C3:C14)</f>
        <v>13221</v>
      </c>
      <c r="D15" s="29">
        <f>SUM(D3:D14)</f>
        <v>344520</v>
      </c>
      <c r="E15" s="33">
        <f>C15/D15</f>
        <v>3.8375130616509927E-2</v>
      </c>
    </row>
    <row r="16" spans="1:7" ht="13.5" hidden="1" thickBot="1" x14ac:dyDescent="0.25">
      <c r="A16" s="2" t="s">
        <v>23</v>
      </c>
      <c r="B16" s="4">
        <v>2871</v>
      </c>
      <c r="C16" s="4">
        <v>1241</v>
      </c>
      <c r="D16" s="30">
        <f>B16*10</f>
        <v>28710</v>
      </c>
      <c r="E16" s="35">
        <f t="shared" si="0"/>
        <v>4.3225357018460468E-2</v>
      </c>
    </row>
    <row r="17" spans="1:5" ht="13.5" hidden="1" thickBot="1" x14ac:dyDescent="0.25">
      <c r="A17" s="2" t="s">
        <v>24</v>
      </c>
      <c r="B17" s="3">
        <v>2871</v>
      </c>
      <c r="C17" s="3">
        <v>1387</v>
      </c>
      <c r="D17" s="29">
        <f t="shared" ref="D17:D27" si="2">B17*10</f>
        <v>28710</v>
      </c>
      <c r="E17" s="33">
        <f t="shared" si="0"/>
        <v>4.8310693138279348E-2</v>
      </c>
    </row>
    <row r="18" spans="1:5" ht="13.5" hidden="1" thickBot="1" x14ac:dyDescent="0.25">
      <c r="A18" s="2" t="s">
        <v>25</v>
      </c>
      <c r="B18" s="4">
        <v>2871</v>
      </c>
      <c r="C18" s="4">
        <v>1203</v>
      </c>
      <c r="D18" s="30">
        <f t="shared" si="2"/>
        <v>28710</v>
      </c>
      <c r="E18" s="35">
        <f t="shared" si="0"/>
        <v>4.1901776384535003E-2</v>
      </c>
    </row>
    <row r="19" spans="1:5" ht="13.5" hidden="1" thickBot="1" x14ac:dyDescent="0.25">
      <c r="A19" s="2" t="s">
        <v>26</v>
      </c>
      <c r="B19" s="3">
        <v>2871</v>
      </c>
      <c r="C19" s="3">
        <v>1369</v>
      </c>
      <c r="D19" s="29">
        <f t="shared" si="2"/>
        <v>28710</v>
      </c>
      <c r="E19" s="33">
        <f t="shared" si="0"/>
        <v>4.7683733890630443E-2</v>
      </c>
    </row>
    <row r="20" spans="1:5" ht="13.5" hidden="1" thickBot="1" x14ac:dyDescent="0.25">
      <c r="A20" s="2" t="s">
        <v>27</v>
      </c>
      <c r="B20" s="4">
        <v>2871</v>
      </c>
      <c r="C20" s="4">
        <v>1355</v>
      </c>
      <c r="D20" s="30">
        <f t="shared" si="2"/>
        <v>28710</v>
      </c>
      <c r="E20" s="35">
        <f t="shared" si="0"/>
        <v>4.7196098920236851E-2</v>
      </c>
    </row>
    <row r="21" spans="1:5" ht="13.5" hidden="1" thickBot="1" x14ac:dyDescent="0.25">
      <c r="A21" s="2" t="s">
        <v>28</v>
      </c>
      <c r="B21" s="3">
        <v>2871</v>
      </c>
      <c r="C21" s="3">
        <v>1015</v>
      </c>
      <c r="D21" s="29">
        <f t="shared" si="2"/>
        <v>28710</v>
      </c>
      <c r="E21" s="33">
        <f t="shared" si="0"/>
        <v>3.5353535353535352E-2</v>
      </c>
    </row>
    <row r="22" spans="1:5" ht="13.5" hidden="1" thickBot="1" x14ac:dyDescent="0.25">
      <c r="A22" s="2" t="s">
        <v>29</v>
      </c>
      <c r="B22" s="4">
        <v>2871</v>
      </c>
      <c r="C22" s="4">
        <v>1138</v>
      </c>
      <c r="D22" s="30">
        <f t="shared" si="2"/>
        <v>28710</v>
      </c>
      <c r="E22" s="35">
        <f t="shared" si="0"/>
        <v>3.9637756879136191E-2</v>
      </c>
    </row>
    <row r="23" spans="1:5" ht="13.5" hidden="1" thickBot="1" x14ac:dyDescent="0.25">
      <c r="A23" s="2" t="s">
        <v>30</v>
      </c>
      <c r="B23" s="3">
        <v>2871</v>
      </c>
      <c r="C23" s="3">
        <v>1296</v>
      </c>
      <c r="D23" s="29">
        <f t="shared" si="2"/>
        <v>28710</v>
      </c>
      <c r="E23" s="33">
        <f t="shared" si="0"/>
        <v>4.5141065830721E-2</v>
      </c>
    </row>
    <row r="24" spans="1:5" ht="13.5" hidden="1" thickBot="1" x14ac:dyDescent="0.25">
      <c r="A24" s="2" t="s">
        <v>31</v>
      </c>
      <c r="B24" s="4">
        <v>2871</v>
      </c>
      <c r="C24" s="4">
        <v>1550</v>
      </c>
      <c r="D24" s="30">
        <f t="shared" si="2"/>
        <v>28710</v>
      </c>
      <c r="E24" s="35">
        <f t="shared" si="0"/>
        <v>5.3988157436433301E-2</v>
      </c>
    </row>
    <row r="25" spans="1:5" ht="13.5" hidden="1" thickBot="1" x14ac:dyDescent="0.25">
      <c r="A25" s="2" t="s">
        <v>32</v>
      </c>
      <c r="B25" s="3">
        <v>2871</v>
      </c>
      <c r="C25" s="3">
        <v>1532</v>
      </c>
      <c r="D25" s="29">
        <f t="shared" si="2"/>
        <v>28710</v>
      </c>
      <c r="E25" s="33">
        <f t="shared" si="0"/>
        <v>5.3361198188784396E-2</v>
      </c>
    </row>
    <row r="26" spans="1:5" ht="13.5" hidden="1" thickBot="1" x14ac:dyDescent="0.25">
      <c r="A26" s="2" t="s">
        <v>33</v>
      </c>
      <c r="B26" s="4">
        <v>2871</v>
      </c>
      <c r="C26" s="4">
        <v>1559</v>
      </c>
      <c r="D26" s="30">
        <f t="shared" si="2"/>
        <v>28710</v>
      </c>
      <c r="E26" s="35">
        <f t="shared" si="0"/>
        <v>5.430163706025775E-2</v>
      </c>
    </row>
    <row r="27" spans="1:5" ht="13.5" hidden="1" thickBot="1" x14ac:dyDescent="0.25">
      <c r="A27" s="2" t="s">
        <v>34</v>
      </c>
      <c r="B27" s="3">
        <v>2871</v>
      </c>
      <c r="C27" s="3">
        <v>1590</v>
      </c>
      <c r="D27" s="29">
        <f t="shared" si="2"/>
        <v>28710</v>
      </c>
      <c r="E27" s="33">
        <f t="shared" si="0"/>
        <v>5.5381400208986416E-2</v>
      </c>
    </row>
    <row r="28" spans="1:5" ht="13.5" thickBot="1" x14ac:dyDescent="0.25">
      <c r="A28" s="21" t="s">
        <v>54</v>
      </c>
      <c r="B28" s="3">
        <v>2587</v>
      </c>
      <c r="C28" s="4">
        <f>SUM(C16:C27)</f>
        <v>16235</v>
      </c>
      <c r="D28" s="30">
        <f>SUM(D16:D27)</f>
        <v>344520</v>
      </c>
      <c r="E28" s="35">
        <f t="shared" si="0"/>
        <v>4.7123534192499712E-2</v>
      </c>
    </row>
    <row r="29" spans="1:5" ht="13.5" hidden="1" thickBot="1" x14ac:dyDescent="0.25">
      <c r="A29" s="2" t="s">
        <v>35</v>
      </c>
      <c r="B29" s="3">
        <v>2871</v>
      </c>
      <c r="C29" s="3">
        <v>2079</v>
      </c>
      <c r="D29" s="29">
        <f>B29*10</f>
        <v>28710</v>
      </c>
      <c r="E29" s="33">
        <f t="shared" si="0"/>
        <v>7.2413793103448282E-2</v>
      </c>
    </row>
    <row r="30" spans="1:5" ht="13.5" hidden="1" thickBot="1" x14ac:dyDescent="0.25">
      <c r="A30" s="2" t="s">
        <v>36</v>
      </c>
      <c r="B30" s="4">
        <v>2871</v>
      </c>
      <c r="C30" s="4">
        <v>1827</v>
      </c>
      <c r="D30" s="30">
        <f t="shared" ref="D30:D40" si="3">B30*10</f>
        <v>28710</v>
      </c>
      <c r="E30" s="35">
        <f t="shared" si="0"/>
        <v>6.363636363636363E-2</v>
      </c>
    </row>
    <row r="31" spans="1:5" ht="13.5" hidden="1" thickBot="1" x14ac:dyDescent="0.25">
      <c r="A31" s="2" t="s">
        <v>37</v>
      </c>
      <c r="B31" s="3">
        <v>2871</v>
      </c>
      <c r="C31" s="3">
        <v>1554</v>
      </c>
      <c r="D31" s="29">
        <f t="shared" si="3"/>
        <v>28710</v>
      </c>
      <c r="E31" s="33">
        <f t="shared" si="0"/>
        <v>5.4127481713688613E-2</v>
      </c>
    </row>
    <row r="32" spans="1:5" ht="13.5" hidden="1" thickBot="1" x14ac:dyDescent="0.25">
      <c r="A32" s="2" t="s">
        <v>38</v>
      </c>
      <c r="B32" s="4">
        <v>2871</v>
      </c>
      <c r="C32" s="4">
        <v>1939</v>
      </c>
      <c r="D32" s="30">
        <f t="shared" si="3"/>
        <v>28710</v>
      </c>
      <c r="E32" s="35">
        <f t="shared" si="0"/>
        <v>6.753744339951237E-2</v>
      </c>
    </row>
    <row r="33" spans="1:7" ht="13.5" hidden="1" thickBot="1" x14ac:dyDescent="0.25">
      <c r="A33" s="2" t="s">
        <v>39</v>
      </c>
      <c r="B33" s="3">
        <v>2871</v>
      </c>
      <c r="C33" s="3">
        <v>1744</v>
      </c>
      <c r="D33" s="29">
        <f t="shared" si="3"/>
        <v>28710</v>
      </c>
      <c r="E33" s="33">
        <f t="shared" si="0"/>
        <v>6.074538488331592E-2</v>
      </c>
    </row>
    <row r="34" spans="1:7" ht="13.5" hidden="1" thickBot="1" x14ac:dyDescent="0.25">
      <c r="A34" s="2" t="s">
        <v>40</v>
      </c>
      <c r="B34" s="4">
        <v>2871</v>
      </c>
      <c r="C34" s="4">
        <v>1261</v>
      </c>
      <c r="D34" s="30">
        <f t="shared" si="3"/>
        <v>28710</v>
      </c>
      <c r="E34" s="35">
        <f t="shared" si="0"/>
        <v>4.3921978404737022E-2</v>
      </c>
    </row>
    <row r="35" spans="1:7" ht="13.5" hidden="1" thickBot="1" x14ac:dyDescent="0.25">
      <c r="A35" s="2" t="s">
        <v>41</v>
      </c>
      <c r="B35" s="3">
        <v>2871</v>
      </c>
      <c r="C35" s="3">
        <v>1213</v>
      </c>
      <c r="D35" s="29">
        <f t="shared" si="3"/>
        <v>28710</v>
      </c>
      <c r="E35" s="33">
        <f t="shared" si="0"/>
        <v>4.2250087077673283E-2</v>
      </c>
    </row>
    <row r="36" spans="1:7" ht="13.5" hidden="1" thickBot="1" x14ac:dyDescent="0.25">
      <c r="A36" s="2" t="s">
        <v>42</v>
      </c>
      <c r="B36" s="4">
        <v>2871</v>
      </c>
      <c r="C36" s="4">
        <v>1495</v>
      </c>
      <c r="D36" s="30">
        <f t="shared" si="3"/>
        <v>28710</v>
      </c>
      <c r="E36" s="35">
        <f t="shared" si="0"/>
        <v>5.2072448624172762E-2</v>
      </c>
    </row>
    <row r="37" spans="1:7" ht="13.5" hidden="1" thickBot="1" x14ac:dyDescent="0.25">
      <c r="A37" s="2" t="s">
        <v>43</v>
      </c>
      <c r="B37" s="3">
        <v>2871</v>
      </c>
      <c r="C37" s="3">
        <v>1551</v>
      </c>
      <c r="D37" s="29">
        <f t="shared" si="3"/>
        <v>28710</v>
      </c>
      <c r="E37" s="33">
        <f t="shared" si="0"/>
        <v>5.4022988505747126E-2</v>
      </c>
    </row>
    <row r="38" spans="1:7" ht="13.5" hidden="1" thickBot="1" x14ac:dyDescent="0.25">
      <c r="A38" s="2" t="s">
        <v>44</v>
      </c>
      <c r="B38" s="4">
        <v>2871</v>
      </c>
      <c r="C38" s="4">
        <v>1435</v>
      </c>
      <c r="D38" s="30">
        <f t="shared" si="3"/>
        <v>28710</v>
      </c>
      <c r="E38" s="35">
        <f t="shared" si="0"/>
        <v>4.9982584465343087E-2</v>
      </c>
    </row>
    <row r="39" spans="1:7" ht="13.5" hidden="1" thickBot="1" x14ac:dyDescent="0.25">
      <c r="A39" s="2" t="s">
        <v>45</v>
      </c>
      <c r="B39" s="3">
        <v>2871</v>
      </c>
      <c r="C39" s="3">
        <v>1574</v>
      </c>
      <c r="D39" s="29">
        <f t="shared" si="3"/>
        <v>28710</v>
      </c>
      <c r="E39" s="33">
        <f t="shared" si="0"/>
        <v>5.4824103099965167E-2</v>
      </c>
    </row>
    <row r="40" spans="1:7" ht="13.5" hidden="1" thickBot="1" x14ac:dyDescent="0.25">
      <c r="A40" s="2" t="s">
        <v>46</v>
      </c>
      <c r="B40" s="4">
        <v>2871</v>
      </c>
      <c r="C40" s="4">
        <v>1323</v>
      </c>
      <c r="D40" s="30">
        <f t="shared" si="3"/>
        <v>28710</v>
      </c>
      <c r="E40" s="35">
        <f t="shared" si="0"/>
        <v>4.6081504702194361E-2</v>
      </c>
    </row>
    <row r="41" spans="1:7" ht="13.5" thickBot="1" x14ac:dyDescent="0.25">
      <c r="A41" s="21" t="s">
        <v>59</v>
      </c>
      <c r="B41" s="3">
        <v>2587</v>
      </c>
      <c r="C41" s="3">
        <f t="shared" ref="C41" si="4">SUM(C29:C40)</f>
        <v>18995</v>
      </c>
      <c r="D41" s="29">
        <f>SUM(D29:D40)</f>
        <v>344520</v>
      </c>
      <c r="E41" s="33">
        <f>C41/D41</f>
        <v>5.5134680134680134E-2</v>
      </c>
    </row>
    <row r="42" spans="1:7" ht="13.5" hidden="1" thickBot="1" x14ac:dyDescent="0.25">
      <c r="A42" s="5" t="s">
        <v>51</v>
      </c>
      <c r="B42" s="6">
        <f>B15+B28+B41</f>
        <v>7761</v>
      </c>
      <c r="C42" s="6">
        <f>C15+C28+C41</f>
        <v>48451</v>
      </c>
      <c r="D42" s="36">
        <f>D15+D28+D41</f>
        <v>1033560</v>
      </c>
      <c r="E42" s="32">
        <f t="shared" si="0"/>
        <v>4.6877781647896591E-2</v>
      </c>
      <c r="G42" s="10"/>
    </row>
    <row r="46" spans="1:7" ht="12.75" x14ac:dyDescent="0.2">
      <c r="A46" t="s">
        <v>99</v>
      </c>
    </row>
    <row r="47" spans="1:7" ht="12.75" x14ac:dyDescent="0.2">
      <c r="A47" t="s">
        <v>100</v>
      </c>
    </row>
    <row r="48" spans="1:7" ht="12.75" x14ac:dyDescent="0.2">
      <c r="A48" t="s">
        <v>101</v>
      </c>
    </row>
    <row r="49" spans="1:5" ht="13.5" thickBot="1" x14ac:dyDescent="0.25"/>
    <row r="50" spans="1:5" ht="23.25" thickBot="1" x14ac:dyDescent="0.25">
      <c r="A50" s="2" t="s">
        <v>1</v>
      </c>
      <c r="B50" s="2" t="s">
        <v>97</v>
      </c>
      <c r="C50" s="2" t="s">
        <v>98</v>
      </c>
      <c r="D50" s="2" t="s">
        <v>93</v>
      </c>
      <c r="E50" s="2" t="s">
        <v>52</v>
      </c>
    </row>
    <row r="51" spans="1:5" ht="13.5" hidden="1" thickBot="1" x14ac:dyDescent="0.25">
      <c r="A51" s="2" t="s">
        <v>10</v>
      </c>
      <c r="B51" s="3">
        <v>2587</v>
      </c>
      <c r="C51" s="3">
        <v>1170</v>
      </c>
      <c r="D51" s="3">
        <v>25870</v>
      </c>
      <c r="E51" s="27">
        <v>4.5226130653266301</v>
      </c>
    </row>
    <row r="52" spans="1:5" ht="13.5" hidden="1" thickBot="1" x14ac:dyDescent="0.25">
      <c r="A52" s="2" t="s">
        <v>11</v>
      </c>
      <c r="B52" s="4">
        <v>2587</v>
      </c>
      <c r="C52" s="4">
        <v>1251</v>
      </c>
      <c r="D52" s="4">
        <v>25870</v>
      </c>
      <c r="E52" s="28">
        <v>4.8357170467723227</v>
      </c>
    </row>
    <row r="53" spans="1:5" ht="13.5" hidden="1" thickBot="1" x14ac:dyDescent="0.25">
      <c r="A53" s="2" t="s">
        <v>12</v>
      </c>
      <c r="B53" s="3">
        <v>2587</v>
      </c>
      <c r="C53" s="3">
        <v>1179</v>
      </c>
      <c r="D53" s="3">
        <v>25870</v>
      </c>
      <c r="E53" s="27">
        <v>4.5574023965983761</v>
      </c>
    </row>
    <row r="54" spans="1:5" ht="13.5" hidden="1" thickBot="1" x14ac:dyDescent="0.25">
      <c r="A54" s="2" t="s">
        <v>13</v>
      </c>
      <c r="B54" s="4">
        <v>2587</v>
      </c>
      <c r="C54" s="4">
        <v>1228</v>
      </c>
      <c r="D54" s="4">
        <v>25870</v>
      </c>
      <c r="E54" s="28">
        <v>4.7468109779667564</v>
      </c>
    </row>
    <row r="55" spans="1:5" ht="13.5" hidden="1" thickBot="1" x14ac:dyDescent="0.25">
      <c r="A55" s="2" t="s">
        <v>14</v>
      </c>
      <c r="B55" s="3">
        <v>2587</v>
      </c>
      <c r="C55" s="3">
        <v>1611</v>
      </c>
      <c r="D55" s="3">
        <v>25870</v>
      </c>
      <c r="E55" s="27">
        <v>6.2272902976420568</v>
      </c>
    </row>
    <row r="56" spans="1:5" ht="13.5" hidden="1" thickBot="1" x14ac:dyDescent="0.25">
      <c r="A56" s="2" t="s">
        <v>16</v>
      </c>
      <c r="B56" s="4">
        <v>2587</v>
      </c>
      <c r="C56" s="4">
        <v>949</v>
      </c>
      <c r="D56" s="4">
        <v>25870</v>
      </c>
      <c r="E56" s="28">
        <v>3.6683417085427137</v>
      </c>
    </row>
    <row r="57" spans="1:5" ht="13.5" hidden="1" thickBot="1" x14ac:dyDescent="0.25">
      <c r="A57" s="2" t="s">
        <v>17</v>
      </c>
      <c r="B57" s="3">
        <v>2587</v>
      </c>
      <c r="C57" s="3">
        <v>949</v>
      </c>
      <c r="D57" s="3">
        <v>25870</v>
      </c>
      <c r="E57" s="27">
        <v>3.6683417085427137</v>
      </c>
    </row>
    <row r="58" spans="1:5" ht="13.5" hidden="1" thickBot="1" x14ac:dyDescent="0.25">
      <c r="A58" s="2" t="s">
        <v>18</v>
      </c>
      <c r="B58" s="4">
        <v>2587</v>
      </c>
      <c r="C58" s="4">
        <v>1039</v>
      </c>
      <c r="D58" s="4">
        <v>25870</v>
      </c>
      <c r="E58" s="28">
        <v>4.0162350212601465</v>
      </c>
    </row>
    <row r="59" spans="1:5" ht="13.5" hidden="1" thickBot="1" x14ac:dyDescent="0.25">
      <c r="A59" s="2" t="s">
        <v>19</v>
      </c>
      <c r="B59" s="3">
        <v>2587</v>
      </c>
      <c r="C59" s="3">
        <v>870</v>
      </c>
      <c r="D59" s="3">
        <v>25870</v>
      </c>
      <c r="E59" s="27">
        <v>3.3629686896018556</v>
      </c>
    </row>
    <row r="60" spans="1:5" ht="13.5" hidden="1" thickBot="1" x14ac:dyDescent="0.25">
      <c r="A60" s="2" t="s">
        <v>20</v>
      </c>
      <c r="B60" s="4">
        <v>2587</v>
      </c>
      <c r="C60" s="4">
        <v>1050</v>
      </c>
      <c r="D60" s="4">
        <v>25870</v>
      </c>
      <c r="E60" s="28">
        <v>4.0587553150367217</v>
      </c>
    </row>
    <row r="61" spans="1:5" ht="13.5" hidden="1" thickBot="1" x14ac:dyDescent="0.25">
      <c r="A61" s="2" t="s">
        <v>21</v>
      </c>
      <c r="B61" s="3">
        <v>2587</v>
      </c>
      <c r="C61" s="3">
        <v>1031</v>
      </c>
      <c r="D61" s="3">
        <v>25870</v>
      </c>
      <c r="E61" s="27">
        <v>3.9853111712408196</v>
      </c>
    </row>
    <row r="62" spans="1:5" ht="13.5" hidden="1" thickBot="1" x14ac:dyDescent="0.25">
      <c r="A62" s="2" t="s">
        <v>22</v>
      </c>
      <c r="B62" s="4">
        <v>2587</v>
      </c>
      <c r="C62" s="4">
        <v>894</v>
      </c>
      <c r="D62" s="4">
        <v>25870</v>
      </c>
      <c r="E62" s="37">
        <v>3.4557402396598378</v>
      </c>
    </row>
    <row r="63" spans="1:5" ht="13.5" thickBot="1" x14ac:dyDescent="0.25">
      <c r="A63" s="21" t="s">
        <v>55</v>
      </c>
      <c r="B63" s="4">
        <f>B15/12</f>
        <v>215.58333333333334</v>
      </c>
      <c r="C63" s="4">
        <f>C15/12</f>
        <v>1101.75</v>
      </c>
      <c r="D63" s="30">
        <f>D15/12</f>
        <v>28710</v>
      </c>
      <c r="E63" s="35">
        <f t="shared" ref="E63:E89" si="5">C63/D63</f>
        <v>3.8375130616509927E-2</v>
      </c>
    </row>
    <row r="64" spans="1:5" ht="13.5" hidden="1" thickBot="1" x14ac:dyDescent="0.25">
      <c r="A64" s="2" t="s">
        <v>23</v>
      </c>
      <c r="B64" s="4">
        <f t="shared" ref="B64:B88" si="6">31044/12</f>
        <v>2587</v>
      </c>
      <c r="C64" s="3">
        <v>1241</v>
      </c>
      <c r="D64" s="30">
        <f t="shared" ref="D64:D88" si="7">B64*10</f>
        <v>25870</v>
      </c>
      <c r="E64" s="35">
        <f t="shared" si="5"/>
        <v>4.7970622342481638E-2</v>
      </c>
    </row>
    <row r="65" spans="1:5" ht="13.5" hidden="1" thickBot="1" x14ac:dyDescent="0.25">
      <c r="A65" s="2" t="s">
        <v>24</v>
      </c>
      <c r="B65" s="4">
        <f t="shared" si="6"/>
        <v>2587</v>
      </c>
      <c r="C65" s="4">
        <v>1387</v>
      </c>
      <c r="D65" s="30">
        <f t="shared" si="7"/>
        <v>25870</v>
      </c>
      <c r="E65" s="35">
        <f t="shared" si="5"/>
        <v>5.3614224971008893E-2</v>
      </c>
    </row>
    <row r="66" spans="1:5" ht="13.5" hidden="1" thickBot="1" x14ac:dyDescent="0.25">
      <c r="A66" s="2" t="s">
        <v>25</v>
      </c>
      <c r="B66" s="4">
        <f t="shared" si="6"/>
        <v>2587</v>
      </c>
      <c r="C66" s="3">
        <v>1203</v>
      </c>
      <c r="D66" s="30">
        <f t="shared" si="7"/>
        <v>25870</v>
      </c>
      <c r="E66" s="35">
        <f t="shared" si="5"/>
        <v>4.6501739466563587E-2</v>
      </c>
    </row>
    <row r="67" spans="1:5" ht="13.5" hidden="1" thickBot="1" x14ac:dyDescent="0.25">
      <c r="A67" s="2" t="s">
        <v>26</v>
      </c>
      <c r="B67" s="4">
        <f t="shared" si="6"/>
        <v>2587</v>
      </c>
      <c r="C67" s="4">
        <v>1369</v>
      </c>
      <c r="D67" s="30">
        <f t="shared" si="7"/>
        <v>25870</v>
      </c>
      <c r="E67" s="35">
        <f t="shared" si="5"/>
        <v>5.2918438345574026E-2</v>
      </c>
    </row>
    <row r="68" spans="1:5" ht="13.5" hidden="1" thickBot="1" x14ac:dyDescent="0.25">
      <c r="A68" s="2" t="s">
        <v>27</v>
      </c>
      <c r="B68" s="4">
        <f t="shared" si="6"/>
        <v>2587</v>
      </c>
      <c r="C68" s="3">
        <v>1355</v>
      </c>
      <c r="D68" s="30">
        <f t="shared" si="7"/>
        <v>25870</v>
      </c>
      <c r="E68" s="35">
        <f t="shared" si="5"/>
        <v>5.2377270970235791E-2</v>
      </c>
    </row>
    <row r="69" spans="1:5" ht="13.5" hidden="1" thickBot="1" x14ac:dyDescent="0.25">
      <c r="A69" s="2" t="s">
        <v>28</v>
      </c>
      <c r="B69" s="4">
        <f t="shared" si="6"/>
        <v>2587</v>
      </c>
      <c r="C69" s="4">
        <v>1015</v>
      </c>
      <c r="D69" s="30">
        <f t="shared" si="7"/>
        <v>25870</v>
      </c>
      <c r="E69" s="35">
        <f t="shared" si="5"/>
        <v>3.9234634712021647E-2</v>
      </c>
    </row>
    <row r="70" spans="1:5" ht="13.5" hidden="1" thickBot="1" x14ac:dyDescent="0.25">
      <c r="A70" s="2" t="s">
        <v>29</v>
      </c>
      <c r="B70" s="4">
        <f t="shared" si="6"/>
        <v>2587</v>
      </c>
      <c r="C70" s="3">
        <v>1138</v>
      </c>
      <c r="D70" s="30">
        <f t="shared" si="7"/>
        <v>25870</v>
      </c>
      <c r="E70" s="35">
        <f t="shared" si="5"/>
        <v>4.3989176652493238E-2</v>
      </c>
    </row>
    <row r="71" spans="1:5" ht="13.5" hidden="1" thickBot="1" x14ac:dyDescent="0.25">
      <c r="A71" s="2" t="s">
        <v>30</v>
      </c>
      <c r="B71" s="4">
        <f t="shared" si="6"/>
        <v>2587</v>
      </c>
      <c r="C71" s="4">
        <v>1296</v>
      </c>
      <c r="D71" s="30">
        <f t="shared" si="7"/>
        <v>25870</v>
      </c>
      <c r="E71" s="35">
        <f t="shared" si="5"/>
        <v>5.0096637031310398E-2</v>
      </c>
    </row>
    <row r="72" spans="1:5" ht="13.5" hidden="1" thickBot="1" x14ac:dyDescent="0.25">
      <c r="A72" s="2" t="s">
        <v>31</v>
      </c>
      <c r="B72" s="4">
        <f t="shared" si="6"/>
        <v>2587</v>
      </c>
      <c r="C72" s="3">
        <v>1550</v>
      </c>
      <c r="D72" s="30">
        <f t="shared" si="7"/>
        <v>25870</v>
      </c>
      <c r="E72" s="35">
        <f t="shared" si="5"/>
        <v>5.9914959412446851E-2</v>
      </c>
    </row>
    <row r="73" spans="1:5" ht="13.5" hidden="1" thickBot="1" x14ac:dyDescent="0.25">
      <c r="A73" s="2" t="s">
        <v>32</v>
      </c>
      <c r="B73" s="4">
        <f t="shared" si="6"/>
        <v>2587</v>
      </c>
      <c r="C73" s="4">
        <v>1532</v>
      </c>
      <c r="D73" s="30">
        <f t="shared" si="7"/>
        <v>25870</v>
      </c>
      <c r="E73" s="35">
        <f t="shared" si="5"/>
        <v>5.9219172787011984E-2</v>
      </c>
    </row>
    <row r="74" spans="1:5" ht="13.5" hidden="1" thickBot="1" x14ac:dyDescent="0.25">
      <c r="A74" s="2" t="s">
        <v>33</v>
      </c>
      <c r="B74" s="4">
        <f t="shared" si="6"/>
        <v>2587</v>
      </c>
      <c r="C74" s="3">
        <v>1559</v>
      </c>
      <c r="D74" s="30">
        <f t="shared" si="7"/>
        <v>25870</v>
      </c>
      <c r="E74" s="35">
        <f t="shared" si="5"/>
        <v>6.0262852725164281E-2</v>
      </c>
    </row>
    <row r="75" spans="1:5" ht="13.5" hidden="1" thickBot="1" x14ac:dyDescent="0.25">
      <c r="A75" s="2" t="s">
        <v>34</v>
      </c>
      <c r="B75" s="4">
        <f t="shared" si="6"/>
        <v>2587</v>
      </c>
      <c r="C75" s="4">
        <v>1590</v>
      </c>
      <c r="D75" s="30">
        <f t="shared" si="7"/>
        <v>25870</v>
      </c>
      <c r="E75" s="35">
        <f t="shared" si="5"/>
        <v>6.1461151913413219E-2</v>
      </c>
    </row>
    <row r="76" spans="1:5" ht="13.5" thickBot="1" x14ac:dyDescent="0.25">
      <c r="A76" s="21" t="s">
        <v>54</v>
      </c>
      <c r="B76" s="4">
        <f>B28/12</f>
        <v>215.58333333333334</v>
      </c>
      <c r="C76" s="4">
        <f>C28/12</f>
        <v>1352.9166666666667</v>
      </c>
      <c r="D76" s="30">
        <f>D28/12</f>
        <v>28710</v>
      </c>
      <c r="E76" s="35">
        <f t="shared" si="5"/>
        <v>4.7123534192499712E-2</v>
      </c>
    </row>
    <row r="77" spans="1:5" ht="13.5" hidden="1" thickBot="1" x14ac:dyDescent="0.25">
      <c r="A77" s="2" t="s">
        <v>35</v>
      </c>
      <c r="B77" s="4">
        <f t="shared" si="6"/>
        <v>2587</v>
      </c>
      <c r="C77" s="3">
        <v>2079</v>
      </c>
      <c r="D77" s="30">
        <f t="shared" si="7"/>
        <v>25870</v>
      </c>
      <c r="E77" s="35">
        <f t="shared" si="5"/>
        <v>8.0363355237727099E-2</v>
      </c>
    </row>
    <row r="78" spans="1:5" ht="13.5" hidden="1" thickBot="1" x14ac:dyDescent="0.25">
      <c r="A78" s="2" t="s">
        <v>36</v>
      </c>
      <c r="B78" s="4">
        <f t="shared" si="6"/>
        <v>2587</v>
      </c>
      <c r="C78" s="4">
        <v>1827</v>
      </c>
      <c r="D78" s="30">
        <f t="shared" si="7"/>
        <v>25870</v>
      </c>
      <c r="E78" s="35">
        <f t="shared" si="5"/>
        <v>7.0622342481638969E-2</v>
      </c>
    </row>
    <row r="79" spans="1:5" ht="13.5" hidden="1" thickBot="1" x14ac:dyDescent="0.25">
      <c r="A79" s="2" t="s">
        <v>37</v>
      </c>
      <c r="B79" s="4">
        <f t="shared" si="6"/>
        <v>2587</v>
      </c>
      <c r="C79" s="3">
        <v>1554</v>
      </c>
      <c r="D79" s="30">
        <f t="shared" si="7"/>
        <v>25870</v>
      </c>
      <c r="E79" s="35">
        <f t="shared" si="5"/>
        <v>6.0069578662543484E-2</v>
      </c>
    </row>
    <row r="80" spans="1:5" ht="13.5" hidden="1" thickBot="1" x14ac:dyDescent="0.25">
      <c r="A80" s="2" t="s">
        <v>38</v>
      </c>
      <c r="B80" s="4">
        <f t="shared" si="6"/>
        <v>2587</v>
      </c>
      <c r="C80" s="4">
        <v>1939</v>
      </c>
      <c r="D80" s="30">
        <f t="shared" si="7"/>
        <v>25870</v>
      </c>
      <c r="E80" s="35">
        <f t="shared" si="5"/>
        <v>7.4951681484344806E-2</v>
      </c>
    </row>
    <row r="81" spans="1:5" ht="13.5" hidden="1" thickBot="1" x14ac:dyDescent="0.25">
      <c r="A81" s="2" t="s">
        <v>39</v>
      </c>
      <c r="B81" s="4">
        <f t="shared" si="6"/>
        <v>2587</v>
      </c>
      <c r="C81" s="3">
        <v>1744</v>
      </c>
      <c r="D81" s="30">
        <f t="shared" si="7"/>
        <v>25870</v>
      </c>
      <c r="E81" s="35">
        <f t="shared" si="5"/>
        <v>6.7413993042133746E-2</v>
      </c>
    </row>
    <row r="82" spans="1:5" ht="13.5" hidden="1" thickBot="1" x14ac:dyDescent="0.25">
      <c r="A82" s="2" t="s">
        <v>40</v>
      </c>
      <c r="B82" s="4">
        <f t="shared" si="6"/>
        <v>2587</v>
      </c>
      <c r="C82" s="4">
        <v>1261</v>
      </c>
      <c r="D82" s="30">
        <f t="shared" si="7"/>
        <v>25870</v>
      </c>
      <c r="E82" s="35">
        <f t="shared" si="5"/>
        <v>4.8743718592964821E-2</v>
      </c>
    </row>
    <row r="83" spans="1:5" ht="13.5" hidden="1" thickBot="1" x14ac:dyDescent="0.25">
      <c r="A83" s="2" t="s">
        <v>41</v>
      </c>
      <c r="B83" s="4">
        <f t="shared" si="6"/>
        <v>2587</v>
      </c>
      <c r="C83" s="3">
        <v>1213</v>
      </c>
      <c r="D83" s="30">
        <f t="shared" si="7"/>
        <v>25870</v>
      </c>
      <c r="E83" s="35">
        <f t="shared" si="5"/>
        <v>4.6888287591805182E-2</v>
      </c>
    </row>
    <row r="84" spans="1:5" ht="13.5" hidden="1" thickBot="1" x14ac:dyDescent="0.25">
      <c r="A84" s="2" t="s">
        <v>42</v>
      </c>
      <c r="B84" s="4">
        <f t="shared" si="6"/>
        <v>2587</v>
      </c>
      <c r="C84" s="4">
        <v>1495</v>
      </c>
      <c r="D84" s="30">
        <f t="shared" si="7"/>
        <v>25870</v>
      </c>
      <c r="E84" s="35">
        <f t="shared" si="5"/>
        <v>5.7788944723618091E-2</v>
      </c>
    </row>
    <row r="85" spans="1:5" ht="13.5" hidden="1" thickBot="1" x14ac:dyDescent="0.25">
      <c r="A85" s="2" t="s">
        <v>43</v>
      </c>
      <c r="B85" s="4">
        <f t="shared" si="6"/>
        <v>2587</v>
      </c>
      <c r="C85" s="3">
        <v>1551</v>
      </c>
      <c r="D85" s="30">
        <f t="shared" si="7"/>
        <v>25870</v>
      </c>
      <c r="E85" s="35">
        <f t="shared" si="5"/>
        <v>5.9953614224971009E-2</v>
      </c>
    </row>
    <row r="86" spans="1:5" ht="13.5" hidden="1" thickBot="1" x14ac:dyDescent="0.25">
      <c r="A86" s="2" t="s">
        <v>44</v>
      </c>
      <c r="B86" s="4">
        <f t="shared" si="6"/>
        <v>2587</v>
      </c>
      <c r="C86" s="4">
        <v>1435</v>
      </c>
      <c r="D86" s="30">
        <f t="shared" si="7"/>
        <v>25870</v>
      </c>
      <c r="E86" s="35">
        <f t="shared" si="5"/>
        <v>5.5469655972168533E-2</v>
      </c>
    </row>
    <row r="87" spans="1:5" ht="13.5" hidden="1" thickBot="1" x14ac:dyDescent="0.25">
      <c r="A87" s="2" t="s">
        <v>45</v>
      </c>
      <c r="B87" s="4">
        <f t="shared" si="6"/>
        <v>2587</v>
      </c>
      <c r="C87" s="3">
        <v>1574</v>
      </c>
      <c r="D87" s="30">
        <f t="shared" si="7"/>
        <v>25870</v>
      </c>
      <c r="E87" s="35">
        <f t="shared" si="5"/>
        <v>6.0842674913026674E-2</v>
      </c>
    </row>
    <row r="88" spans="1:5" ht="13.5" hidden="1" thickBot="1" x14ac:dyDescent="0.25">
      <c r="A88" s="2" t="s">
        <v>46</v>
      </c>
      <c r="B88" s="4">
        <f t="shared" si="6"/>
        <v>2587</v>
      </c>
      <c r="C88" s="4">
        <v>1323</v>
      </c>
      <c r="D88" s="30">
        <f t="shared" si="7"/>
        <v>25870</v>
      </c>
      <c r="E88" s="35">
        <f t="shared" si="5"/>
        <v>5.1140316969462696E-2</v>
      </c>
    </row>
    <row r="89" spans="1:5" ht="13.5" thickBot="1" x14ac:dyDescent="0.25">
      <c r="A89" s="21" t="s">
        <v>59</v>
      </c>
      <c r="B89" s="4">
        <f>B41/12</f>
        <v>215.58333333333334</v>
      </c>
      <c r="C89" s="4">
        <f>C41/12</f>
        <v>1582.9166666666667</v>
      </c>
      <c r="D89" s="30">
        <f>D41/12</f>
        <v>28710</v>
      </c>
      <c r="E89" s="35">
        <f t="shared" si="5"/>
        <v>5.513468013468014E-2</v>
      </c>
    </row>
    <row r="90" spans="1:5" ht="13.5" thickBot="1" x14ac:dyDescent="0.25">
      <c r="A90" s="5" t="s">
        <v>51</v>
      </c>
      <c r="B90" s="6">
        <f>B63+B76+B89</f>
        <v>646.75</v>
      </c>
      <c r="C90" s="38">
        <f>SUBTOTAL(9,C51:C89)</f>
        <v>4037.5833333333339</v>
      </c>
      <c r="D90" s="36">
        <f>D63+D76+D89</f>
        <v>86130</v>
      </c>
      <c r="E90" s="34">
        <f>C90/D90</f>
        <v>4.6877781647896598E-2</v>
      </c>
    </row>
  </sheetData>
  <autoFilter ref="A2:E42">
    <filterColumn colId="0">
      <filters>
        <filter val="2013"/>
        <filter val="2014"/>
        <filter val="2015"/>
      </filters>
    </filterColumn>
  </autoFilter>
  <pageMargins left="0.75" right="0.75" top="1" bottom="1" header="0.5" footer="0.5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97"/>
  <sheetViews>
    <sheetView zoomScale="89" zoomScaleNormal="89" workbookViewId="0">
      <pane ySplit="1" topLeftCell="A119" activePane="bottomLeft" state="frozen"/>
      <selection pane="bottomLeft" activeCell="D2" sqref="D2"/>
    </sheetView>
  </sheetViews>
  <sheetFormatPr defaultRowHeight="12.5" x14ac:dyDescent="0.25"/>
  <cols>
    <col min="1" max="1" width="13.36328125" customWidth="1"/>
    <col min="2" max="2" width="0" hidden="1" customWidth="1"/>
    <col min="3" max="3" width="12.453125" hidden="1" customWidth="1"/>
    <col min="4" max="4" width="12" customWidth="1"/>
    <col min="5" max="5" width="12.6328125" customWidth="1"/>
    <col min="6" max="6" width="10.54296875" customWidth="1"/>
    <col min="11" max="11" width="15.54296875" customWidth="1"/>
  </cols>
  <sheetData>
    <row r="1" spans="1:14" ht="34.5" thickBot="1" x14ac:dyDescent="0.25">
      <c r="A1" s="2" t="s">
        <v>1</v>
      </c>
      <c r="B1" s="2" t="s">
        <v>2</v>
      </c>
      <c r="C1" s="2" t="s">
        <v>95</v>
      </c>
      <c r="D1" s="2" t="s">
        <v>53</v>
      </c>
      <c r="E1" s="39" t="s">
        <v>93</v>
      </c>
      <c r="F1" s="2" t="s">
        <v>52</v>
      </c>
    </row>
    <row r="2" spans="1:14" ht="13.5" thickBot="1" x14ac:dyDescent="0.25">
      <c r="A2" s="2" t="s">
        <v>10</v>
      </c>
      <c r="B2" s="2" t="s">
        <v>15</v>
      </c>
      <c r="C2" s="40">
        <v>1</v>
      </c>
      <c r="D2" s="40">
        <v>0</v>
      </c>
      <c r="E2" s="3">
        <f t="shared" ref="E2:E3" si="0">D2*0</f>
        <v>0</v>
      </c>
      <c r="F2" s="8">
        <f t="shared" ref="F2:F65" si="1">IF(E2&lt;&gt;0,IFERROR(D2/E2,0),1)</f>
        <v>1</v>
      </c>
      <c r="K2" s="48" t="s">
        <v>60</v>
      </c>
      <c r="L2" s="49"/>
      <c r="M2" s="49"/>
      <c r="N2" s="50"/>
    </row>
    <row r="3" spans="1:14" ht="15.65" customHeight="1" thickBot="1" x14ac:dyDescent="0.25">
      <c r="A3" s="2" t="s">
        <v>10</v>
      </c>
      <c r="B3" s="2" t="s">
        <v>5</v>
      </c>
      <c r="C3" s="40">
        <v>9</v>
      </c>
      <c r="D3" s="40">
        <v>16</v>
      </c>
      <c r="E3" s="3">
        <f t="shared" si="0"/>
        <v>0</v>
      </c>
      <c r="F3" s="8">
        <f t="shared" si="1"/>
        <v>1</v>
      </c>
      <c r="K3" s="23" t="s">
        <v>56</v>
      </c>
      <c r="L3" s="24" t="s">
        <v>61</v>
      </c>
      <c r="M3" s="24" t="s">
        <v>62</v>
      </c>
      <c r="N3" s="24" t="s">
        <v>91</v>
      </c>
    </row>
    <row r="4" spans="1:14" ht="13.5" thickBot="1" x14ac:dyDescent="0.25">
      <c r="A4" s="2" t="s">
        <v>10</v>
      </c>
      <c r="B4" s="2" t="s">
        <v>6</v>
      </c>
      <c r="C4" s="40">
        <v>54</v>
      </c>
      <c r="D4" s="40">
        <v>21</v>
      </c>
      <c r="E4" s="3">
        <f t="shared" ref="E4" si="2">C4*4</f>
        <v>216</v>
      </c>
      <c r="F4" s="8">
        <f t="shared" si="1"/>
        <v>9.7222222222222224E-2</v>
      </c>
      <c r="K4" s="25" t="s">
        <v>65</v>
      </c>
      <c r="L4" s="26">
        <v>1</v>
      </c>
      <c r="M4" s="26" t="s">
        <v>58</v>
      </c>
      <c r="N4" s="26">
        <v>0</v>
      </c>
    </row>
    <row r="5" spans="1:14" ht="13.5" thickBot="1" x14ac:dyDescent="0.25">
      <c r="A5" s="2" t="s">
        <v>10</v>
      </c>
      <c r="B5" s="2" t="s">
        <v>7</v>
      </c>
      <c r="C5" s="40">
        <v>235</v>
      </c>
      <c r="D5" s="40">
        <v>136</v>
      </c>
      <c r="E5" s="3">
        <f t="shared" ref="E5" si="3">C5*5</f>
        <v>1175</v>
      </c>
      <c r="F5" s="8">
        <f t="shared" si="1"/>
        <v>0.11574468085106383</v>
      </c>
      <c r="K5" s="25" t="s">
        <v>66</v>
      </c>
      <c r="L5" s="26">
        <v>9</v>
      </c>
      <c r="M5" s="26" t="s">
        <v>58</v>
      </c>
      <c r="N5" s="26">
        <v>0</v>
      </c>
    </row>
    <row r="6" spans="1:14" ht="13.5" thickBot="1" x14ac:dyDescent="0.25">
      <c r="A6" s="2" t="s">
        <v>10</v>
      </c>
      <c r="B6" s="2" t="s">
        <v>8</v>
      </c>
      <c r="C6" s="40">
        <v>524</v>
      </c>
      <c r="D6" s="40">
        <v>238</v>
      </c>
      <c r="E6" s="3">
        <f t="shared" ref="E6" si="4">C6*8</f>
        <v>4192</v>
      </c>
      <c r="F6" s="8">
        <f t="shared" si="1"/>
        <v>5.6774809160305341E-2</v>
      </c>
      <c r="K6" s="25" t="s">
        <v>67</v>
      </c>
      <c r="L6" s="26">
        <v>54</v>
      </c>
      <c r="M6" s="26" t="s">
        <v>63</v>
      </c>
      <c r="N6" s="26">
        <v>216</v>
      </c>
    </row>
    <row r="7" spans="1:14" ht="13.5" thickBot="1" x14ac:dyDescent="0.25">
      <c r="A7" s="2" t="s">
        <v>10</v>
      </c>
      <c r="B7" s="5" t="s">
        <v>9</v>
      </c>
      <c r="C7" s="6">
        <f t="shared" ref="C7:C13" si="5">SUM(C2:C6)</f>
        <v>823</v>
      </c>
      <c r="D7" s="6">
        <v>411</v>
      </c>
      <c r="E7" s="6">
        <f t="shared" ref="E7" si="6">SUM(E2:E6)</f>
        <v>5583</v>
      </c>
      <c r="F7" s="41">
        <f t="shared" si="1"/>
        <v>7.3616335303600219E-2</v>
      </c>
      <c r="K7" s="25" t="s">
        <v>69</v>
      </c>
      <c r="L7" s="26">
        <v>235</v>
      </c>
      <c r="M7" s="26" t="s">
        <v>57</v>
      </c>
      <c r="N7" s="26">
        <v>1175</v>
      </c>
    </row>
    <row r="8" spans="1:14" ht="13.5" thickBot="1" x14ac:dyDescent="0.25">
      <c r="A8" s="2" t="s">
        <v>11</v>
      </c>
      <c r="B8" s="2" t="s">
        <v>15</v>
      </c>
      <c r="C8" s="40">
        <v>1</v>
      </c>
      <c r="D8" s="40">
        <v>0</v>
      </c>
      <c r="E8" s="3">
        <f t="shared" ref="E8:E9" si="7">D8*0</f>
        <v>0</v>
      </c>
      <c r="F8" s="8">
        <f t="shared" si="1"/>
        <v>1</v>
      </c>
      <c r="K8" s="25" t="s">
        <v>68</v>
      </c>
      <c r="L8" s="26">
        <v>524</v>
      </c>
      <c r="M8" s="26" t="s">
        <v>64</v>
      </c>
      <c r="N8" s="26">
        <v>4192</v>
      </c>
    </row>
    <row r="9" spans="1:14" ht="13.5" thickBot="1" x14ac:dyDescent="0.25">
      <c r="A9" s="2" t="s">
        <v>11</v>
      </c>
      <c r="B9" s="2" t="s">
        <v>5</v>
      </c>
      <c r="C9" s="40">
        <v>9</v>
      </c>
      <c r="D9" s="40">
        <v>7</v>
      </c>
      <c r="E9" s="3">
        <f t="shared" si="7"/>
        <v>0</v>
      </c>
      <c r="F9" s="8">
        <f t="shared" si="1"/>
        <v>1</v>
      </c>
      <c r="K9" s="25"/>
      <c r="L9" s="26">
        <f>SUM(L4:L8)</f>
        <v>823</v>
      </c>
      <c r="M9" s="26"/>
      <c r="N9" s="26">
        <f>SUM(N4:N8)</f>
        <v>5583</v>
      </c>
    </row>
    <row r="10" spans="1:14" ht="13.5" thickBot="1" x14ac:dyDescent="0.25">
      <c r="A10" s="2" t="s">
        <v>11</v>
      </c>
      <c r="B10" s="2" t="s">
        <v>6</v>
      </c>
      <c r="C10" s="40">
        <v>54</v>
      </c>
      <c r="D10" s="40">
        <v>15</v>
      </c>
      <c r="E10" s="3">
        <f t="shared" ref="E10" si="8">C10*4</f>
        <v>216</v>
      </c>
      <c r="F10" s="8">
        <f t="shared" si="1"/>
        <v>6.9444444444444448E-2</v>
      </c>
    </row>
    <row r="11" spans="1:14" ht="13.5" thickBot="1" x14ac:dyDescent="0.25">
      <c r="A11" s="2" t="s">
        <v>11</v>
      </c>
      <c r="B11" s="2" t="s">
        <v>7</v>
      </c>
      <c r="C11" s="40">
        <v>235</v>
      </c>
      <c r="D11" s="40">
        <v>158</v>
      </c>
      <c r="E11" s="3">
        <f t="shared" ref="E11" si="9">C11*5</f>
        <v>1175</v>
      </c>
      <c r="F11" s="8">
        <f t="shared" si="1"/>
        <v>0.13446808510638297</v>
      </c>
    </row>
    <row r="12" spans="1:14" ht="13.5" thickBot="1" x14ac:dyDescent="0.25">
      <c r="A12" s="2" t="s">
        <v>11</v>
      </c>
      <c r="B12" s="2" t="s">
        <v>8</v>
      </c>
      <c r="C12" s="40">
        <v>524</v>
      </c>
      <c r="D12" s="40">
        <v>314</v>
      </c>
      <c r="E12" s="3">
        <f t="shared" ref="E12" si="10">C12*8</f>
        <v>4192</v>
      </c>
      <c r="F12" s="8">
        <f t="shared" si="1"/>
        <v>7.4904580152671763E-2</v>
      </c>
    </row>
    <row r="13" spans="1:14" ht="13.5" thickBot="1" x14ac:dyDescent="0.25">
      <c r="A13" s="2" t="s">
        <v>11</v>
      </c>
      <c r="B13" s="5" t="s">
        <v>9</v>
      </c>
      <c r="C13" s="6">
        <f t="shared" si="5"/>
        <v>823</v>
      </c>
      <c r="D13" s="6">
        <v>494</v>
      </c>
      <c r="E13" s="6">
        <f t="shared" ref="E13" si="11">SUM(E8:E12)</f>
        <v>5583</v>
      </c>
      <c r="F13" s="41">
        <f t="shared" si="1"/>
        <v>8.8482894501164255E-2</v>
      </c>
    </row>
    <row r="14" spans="1:14" ht="13.5" thickBot="1" x14ac:dyDescent="0.25">
      <c r="A14" s="2" t="s">
        <v>12</v>
      </c>
      <c r="B14" s="2" t="s">
        <v>15</v>
      </c>
      <c r="C14" s="40">
        <v>1</v>
      </c>
      <c r="D14" s="40">
        <v>0</v>
      </c>
      <c r="E14" s="3">
        <f t="shared" ref="E14:E15" si="12">D14*0</f>
        <v>0</v>
      </c>
      <c r="F14" s="8">
        <f t="shared" si="1"/>
        <v>1</v>
      </c>
    </row>
    <row r="15" spans="1:14" ht="13.5" thickBot="1" x14ac:dyDescent="0.25">
      <c r="A15" s="2" t="s">
        <v>12</v>
      </c>
      <c r="B15" s="2" t="s">
        <v>5</v>
      </c>
      <c r="C15" s="40">
        <v>9</v>
      </c>
      <c r="D15" s="40">
        <v>9</v>
      </c>
      <c r="E15" s="3">
        <f t="shared" si="12"/>
        <v>0</v>
      </c>
      <c r="F15" s="8">
        <f t="shared" si="1"/>
        <v>1</v>
      </c>
    </row>
    <row r="16" spans="1:14" ht="13.5" thickBot="1" x14ac:dyDescent="0.25">
      <c r="A16" s="2" t="s">
        <v>12</v>
      </c>
      <c r="B16" s="2" t="s">
        <v>6</v>
      </c>
      <c r="C16" s="40">
        <v>54</v>
      </c>
      <c r="D16" s="40">
        <v>17</v>
      </c>
      <c r="E16" s="3">
        <f t="shared" ref="E16" si="13">C16*4</f>
        <v>216</v>
      </c>
      <c r="F16" s="8">
        <f t="shared" si="1"/>
        <v>7.8703703703703706E-2</v>
      </c>
    </row>
    <row r="17" spans="1:6" ht="13.5" thickBot="1" x14ac:dyDescent="0.25">
      <c r="A17" s="2" t="s">
        <v>12</v>
      </c>
      <c r="B17" s="2" t="s">
        <v>7</v>
      </c>
      <c r="C17" s="40">
        <v>235</v>
      </c>
      <c r="D17" s="40">
        <v>120</v>
      </c>
      <c r="E17" s="3">
        <f t="shared" ref="E17" si="14">C17*5</f>
        <v>1175</v>
      </c>
      <c r="F17" s="8">
        <f t="shared" si="1"/>
        <v>0.10212765957446808</v>
      </c>
    </row>
    <row r="18" spans="1:6" ht="13.5" thickBot="1" x14ac:dyDescent="0.25">
      <c r="A18" s="2" t="s">
        <v>12</v>
      </c>
      <c r="B18" s="2" t="s">
        <v>8</v>
      </c>
      <c r="C18" s="40">
        <v>524</v>
      </c>
      <c r="D18" s="40">
        <v>279</v>
      </c>
      <c r="E18" s="3">
        <f t="shared" ref="E18" si="15">C18*8</f>
        <v>4192</v>
      </c>
      <c r="F18" s="8">
        <f t="shared" si="1"/>
        <v>6.6555343511450385E-2</v>
      </c>
    </row>
    <row r="19" spans="1:6" ht="13.5" thickBot="1" x14ac:dyDescent="0.25">
      <c r="A19" s="2" t="s">
        <v>12</v>
      </c>
      <c r="B19" s="5" t="s">
        <v>9</v>
      </c>
      <c r="C19" s="6">
        <f t="shared" ref="C19:C73" si="16">SUM(C14:C18)</f>
        <v>823</v>
      </c>
      <c r="D19" s="6">
        <v>425</v>
      </c>
      <c r="E19" s="6">
        <f t="shared" ref="E19" si="17">SUM(E14:E18)</f>
        <v>5583</v>
      </c>
      <c r="F19" s="41">
        <f t="shared" si="1"/>
        <v>7.6123947698370054E-2</v>
      </c>
    </row>
    <row r="20" spans="1:6" ht="13.5" thickBot="1" x14ac:dyDescent="0.25">
      <c r="A20" s="2" t="s">
        <v>13</v>
      </c>
      <c r="B20" s="2" t="s">
        <v>15</v>
      </c>
      <c r="C20" s="40">
        <v>1</v>
      </c>
      <c r="D20" s="40">
        <v>0</v>
      </c>
      <c r="E20" s="3">
        <f t="shared" ref="E20:E21" si="18">D20*0</f>
        <v>0</v>
      </c>
      <c r="F20" s="8">
        <f t="shared" si="1"/>
        <v>1</v>
      </c>
    </row>
    <row r="21" spans="1:6" ht="13.5" thickBot="1" x14ac:dyDescent="0.25">
      <c r="A21" s="2" t="s">
        <v>13</v>
      </c>
      <c r="B21" s="2" t="s">
        <v>5</v>
      </c>
      <c r="C21" s="40">
        <v>9</v>
      </c>
      <c r="D21" s="40">
        <v>6</v>
      </c>
      <c r="E21" s="3">
        <f t="shared" si="18"/>
        <v>0</v>
      </c>
      <c r="F21" s="8">
        <f t="shared" si="1"/>
        <v>1</v>
      </c>
    </row>
    <row r="22" spans="1:6" ht="13.5" thickBot="1" x14ac:dyDescent="0.25">
      <c r="A22" s="2" t="s">
        <v>13</v>
      </c>
      <c r="B22" s="2" t="s">
        <v>6</v>
      </c>
      <c r="C22" s="40">
        <v>54</v>
      </c>
      <c r="D22" s="40">
        <v>24</v>
      </c>
      <c r="E22" s="3">
        <f t="shared" ref="E22" si="19">C22*4</f>
        <v>216</v>
      </c>
      <c r="F22" s="8">
        <f t="shared" si="1"/>
        <v>0.1111111111111111</v>
      </c>
    </row>
    <row r="23" spans="1:6" ht="13.5" thickBot="1" x14ac:dyDescent="0.25">
      <c r="A23" s="2" t="s">
        <v>13</v>
      </c>
      <c r="B23" s="2" t="s">
        <v>7</v>
      </c>
      <c r="C23" s="40">
        <v>235</v>
      </c>
      <c r="D23" s="40">
        <v>172</v>
      </c>
      <c r="E23" s="3">
        <f t="shared" ref="E23" si="20">C23*5</f>
        <v>1175</v>
      </c>
      <c r="F23" s="8">
        <f t="shared" si="1"/>
        <v>0.14638297872340425</v>
      </c>
    </row>
    <row r="24" spans="1:6" ht="13.5" thickBot="1" x14ac:dyDescent="0.25">
      <c r="A24" s="2" t="s">
        <v>13</v>
      </c>
      <c r="B24" s="2" t="s">
        <v>8</v>
      </c>
      <c r="C24" s="40">
        <v>524</v>
      </c>
      <c r="D24" s="40">
        <v>287</v>
      </c>
      <c r="E24" s="3">
        <f t="shared" ref="E24" si="21">C24*8</f>
        <v>4192</v>
      </c>
      <c r="F24" s="8">
        <f t="shared" si="1"/>
        <v>6.8463740458015274E-2</v>
      </c>
    </row>
    <row r="25" spans="1:6" ht="13.5" thickBot="1" x14ac:dyDescent="0.25">
      <c r="A25" s="2" t="s">
        <v>13</v>
      </c>
      <c r="B25" s="5" t="s">
        <v>9</v>
      </c>
      <c r="C25" s="6">
        <f t="shared" si="16"/>
        <v>823</v>
      </c>
      <c r="D25" s="6">
        <v>489</v>
      </c>
      <c r="E25" s="6">
        <f t="shared" ref="E25" si="22">SUM(E20:E24)</f>
        <v>5583</v>
      </c>
      <c r="F25" s="41">
        <f t="shared" si="1"/>
        <v>8.7587318645889312E-2</v>
      </c>
    </row>
    <row r="26" spans="1:6" ht="13.5" thickBot="1" x14ac:dyDescent="0.25">
      <c r="A26" s="2" t="s">
        <v>14</v>
      </c>
      <c r="B26" s="2" t="s">
        <v>15</v>
      </c>
      <c r="C26" s="40">
        <v>1</v>
      </c>
      <c r="D26" s="40">
        <v>0</v>
      </c>
      <c r="E26" s="3">
        <f t="shared" ref="E26:E27" si="23">D26*0</f>
        <v>0</v>
      </c>
      <c r="F26" s="8">
        <f t="shared" si="1"/>
        <v>1</v>
      </c>
    </row>
    <row r="27" spans="1:6" ht="13.5" thickBot="1" x14ac:dyDescent="0.25">
      <c r="A27" s="2" t="s">
        <v>14</v>
      </c>
      <c r="B27" s="2" t="s">
        <v>5</v>
      </c>
      <c r="C27" s="40">
        <v>9</v>
      </c>
      <c r="D27" s="40">
        <v>12</v>
      </c>
      <c r="E27" s="3">
        <f t="shared" si="23"/>
        <v>0</v>
      </c>
      <c r="F27" s="8">
        <f t="shared" si="1"/>
        <v>1</v>
      </c>
    </row>
    <row r="28" spans="1:6" ht="13.5" thickBot="1" x14ac:dyDescent="0.25">
      <c r="A28" s="2" t="s">
        <v>14</v>
      </c>
      <c r="B28" s="2" t="s">
        <v>6</v>
      </c>
      <c r="C28" s="40">
        <v>54</v>
      </c>
      <c r="D28" s="40">
        <v>36</v>
      </c>
      <c r="E28" s="3">
        <f t="shared" ref="E28" si="24">C28*4</f>
        <v>216</v>
      </c>
      <c r="F28" s="8">
        <f t="shared" si="1"/>
        <v>0.16666666666666666</v>
      </c>
    </row>
    <row r="29" spans="1:6" ht="13.5" thickBot="1" x14ac:dyDescent="0.25">
      <c r="A29" s="2" t="s">
        <v>14</v>
      </c>
      <c r="B29" s="2" t="s">
        <v>7</v>
      </c>
      <c r="C29" s="40">
        <v>235</v>
      </c>
      <c r="D29" s="40">
        <v>218</v>
      </c>
      <c r="E29" s="3">
        <f t="shared" ref="E29" si="25">C29*5</f>
        <v>1175</v>
      </c>
      <c r="F29" s="8">
        <f t="shared" si="1"/>
        <v>0.18553191489361703</v>
      </c>
    </row>
    <row r="30" spans="1:6" ht="13.5" thickBot="1" x14ac:dyDescent="0.25">
      <c r="A30" s="2" t="s">
        <v>14</v>
      </c>
      <c r="B30" s="2" t="s">
        <v>8</v>
      </c>
      <c r="C30" s="40">
        <v>524</v>
      </c>
      <c r="D30" s="40">
        <v>482</v>
      </c>
      <c r="E30" s="3">
        <f t="shared" ref="E30" si="26">C30*8</f>
        <v>4192</v>
      </c>
      <c r="F30" s="8">
        <f t="shared" si="1"/>
        <v>0.11498091603053436</v>
      </c>
    </row>
    <row r="31" spans="1:6" ht="13.5" thickBot="1" x14ac:dyDescent="0.25">
      <c r="A31" s="2" t="s">
        <v>14</v>
      </c>
      <c r="B31" s="5" t="s">
        <v>9</v>
      </c>
      <c r="C31" s="6">
        <f t="shared" si="16"/>
        <v>823</v>
      </c>
      <c r="D31" s="6">
        <v>749</v>
      </c>
      <c r="E31" s="6">
        <f t="shared" ref="E31" si="27">SUM(E26:E30)</f>
        <v>5583</v>
      </c>
      <c r="F31" s="41">
        <f t="shared" si="1"/>
        <v>0.13415726312018628</v>
      </c>
    </row>
    <row r="32" spans="1:6" ht="13.5" thickBot="1" x14ac:dyDescent="0.25">
      <c r="A32" s="2" t="s">
        <v>16</v>
      </c>
      <c r="B32" s="2" t="s">
        <v>15</v>
      </c>
      <c r="C32" s="40">
        <v>1</v>
      </c>
      <c r="D32" s="40">
        <v>0</v>
      </c>
      <c r="E32" s="3">
        <f t="shared" ref="E32:E33" si="28">D32*0</f>
        <v>0</v>
      </c>
      <c r="F32" s="8">
        <f t="shared" si="1"/>
        <v>1</v>
      </c>
    </row>
    <row r="33" spans="1:6" ht="13.5" thickBot="1" x14ac:dyDescent="0.25">
      <c r="A33" s="2" t="s">
        <v>16</v>
      </c>
      <c r="B33" s="2" t="s">
        <v>5</v>
      </c>
      <c r="C33" s="40">
        <v>9</v>
      </c>
      <c r="D33" s="40">
        <v>4</v>
      </c>
      <c r="E33" s="3">
        <f t="shared" si="28"/>
        <v>0</v>
      </c>
      <c r="F33" s="8">
        <f t="shared" si="1"/>
        <v>1</v>
      </c>
    </row>
    <row r="34" spans="1:6" ht="13.5" thickBot="1" x14ac:dyDescent="0.25">
      <c r="A34" s="2" t="s">
        <v>16</v>
      </c>
      <c r="B34" s="2" t="s">
        <v>6</v>
      </c>
      <c r="C34" s="40">
        <v>54</v>
      </c>
      <c r="D34" s="40">
        <v>13</v>
      </c>
      <c r="E34" s="3">
        <f t="shared" ref="E34" si="29">C34*4</f>
        <v>216</v>
      </c>
      <c r="F34" s="8">
        <f t="shared" si="1"/>
        <v>6.0185185185185182E-2</v>
      </c>
    </row>
    <row r="35" spans="1:6" ht="13.5" thickBot="1" x14ac:dyDescent="0.25">
      <c r="A35" s="2" t="s">
        <v>16</v>
      </c>
      <c r="B35" s="2" t="s">
        <v>7</v>
      </c>
      <c r="C35" s="40">
        <v>235</v>
      </c>
      <c r="D35" s="40">
        <v>107</v>
      </c>
      <c r="E35" s="3">
        <f t="shared" ref="E35" si="30">C35*5</f>
        <v>1175</v>
      </c>
      <c r="F35" s="8">
        <f t="shared" si="1"/>
        <v>9.1063829787234041E-2</v>
      </c>
    </row>
    <row r="36" spans="1:6" ht="13.5" thickBot="1" x14ac:dyDescent="0.25">
      <c r="A36" s="2" t="s">
        <v>16</v>
      </c>
      <c r="B36" s="2" t="s">
        <v>8</v>
      </c>
      <c r="C36" s="40">
        <v>524</v>
      </c>
      <c r="D36" s="40">
        <v>254</v>
      </c>
      <c r="E36" s="3">
        <f t="shared" ref="E36" si="31">C36*8</f>
        <v>4192</v>
      </c>
      <c r="F36" s="8">
        <f t="shared" si="1"/>
        <v>6.0591603053435111E-2</v>
      </c>
    </row>
    <row r="37" spans="1:6" ht="13.5" thickBot="1" x14ac:dyDescent="0.25">
      <c r="A37" s="2" t="s">
        <v>16</v>
      </c>
      <c r="B37" s="5" t="s">
        <v>9</v>
      </c>
      <c r="C37" s="6">
        <f t="shared" si="16"/>
        <v>823</v>
      </c>
      <c r="D37" s="6">
        <v>378</v>
      </c>
      <c r="E37" s="6">
        <f t="shared" ref="E37" si="32">SUM(E32:E36)</f>
        <v>5583</v>
      </c>
      <c r="F37" s="41">
        <f t="shared" si="1"/>
        <v>6.7705534658785593E-2</v>
      </c>
    </row>
    <row r="38" spans="1:6" ht="13.5" thickBot="1" x14ac:dyDescent="0.25">
      <c r="A38" s="2" t="s">
        <v>17</v>
      </c>
      <c r="B38" s="2" t="s">
        <v>15</v>
      </c>
      <c r="C38" s="40">
        <v>1</v>
      </c>
      <c r="D38" s="40">
        <v>4</v>
      </c>
      <c r="E38" s="3">
        <f t="shared" ref="E38:E39" si="33">D38*0</f>
        <v>0</v>
      </c>
      <c r="F38" s="8">
        <f t="shared" si="1"/>
        <v>1</v>
      </c>
    </row>
    <row r="39" spans="1:6" ht="13.5" thickBot="1" x14ac:dyDescent="0.25">
      <c r="A39" s="2" t="s">
        <v>17</v>
      </c>
      <c r="B39" s="2" t="s">
        <v>5</v>
      </c>
      <c r="C39" s="40">
        <v>9</v>
      </c>
      <c r="D39" s="40">
        <v>10</v>
      </c>
      <c r="E39" s="3">
        <f t="shared" si="33"/>
        <v>0</v>
      </c>
      <c r="F39" s="8">
        <f t="shared" si="1"/>
        <v>1</v>
      </c>
    </row>
    <row r="40" spans="1:6" ht="13.5" thickBot="1" x14ac:dyDescent="0.25">
      <c r="A40" s="2" t="s">
        <v>17</v>
      </c>
      <c r="B40" s="2" t="s">
        <v>6</v>
      </c>
      <c r="C40" s="40">
        <v>54</v>
      </c>
      <c r="D40" s="40">
        <v>34</v>
      </c>
      <c r="E40" s="3">
        <f t="shared" ref="E40" si="34">C40*4</f>
        <v>216</v>
      </c>
      <c r="F40" s="8">
        <f t="shared" si="1"/>
        <v>0.15740740740740741</v>
      </c>
    </row>
    <row r="41" spans="1:6" ht="13.5" thickBot="1" x14ac:dyDescent="0.25">
      <c r="A41" s="2" t="s">
        <v>17</v>
      </c>
      <c r="B41" s="2" t="s">
        <v>7</v>
      </c>
      <c r="C41" s="40">
        <v>235</v>
      </c>
      <c r="D41" s="40">
        <v>129</v>
      </c>
      <c r="E41" s="3">
        <f t="shared" ref="E41" si="35">C41*5</f>
        <v>1175</v>
      </c>
      <c r="F41" s="8">
        <f t="shared" si="1"/>
        <v>0.10978723404255319</v>
      </c>
    </row>
    <row r="42" spans="1:6" ht="13.5" thickBot="1" x14ac:dyDescent="0.25">
      <c r="A42" s="2" t="s">
        <v>17</v>
      </c>
      <c r="B42" s="2" t="s">
        <v>8</v>
      </c>
      <c r="C42" s="40">
        <v>524</v>
      </c>
      <c r="D42" s="40">
        <v>222</v>
      </c>
      <c r="E42" s="3">
        <f t="shared" ref="E42" si="36">C42*8</f>
        <v>4192</v>
      </c>
      <c r="F42" s="8">
        <f t="shared" si="1"/>
        <v>5.2958015267175571E-2</v>
      </c>
    </row>
    <row r="43" spans="1:6" ht="13.5" thickBot="1" x14ac:dyDescent="0.25">
      <c r="A43" s="2" t="s">
        <v>17</v>
      </c>
      <c r="B43" s="5" t="s">
        <v>9</v>
      </c>
      <c r="C43" s="6">
        <f t="shared" si="16"/>
        <v>823</v>
      </c>
      <c r="D43" s="6">
        <v>399</v>
      </c>
      <c r="E43" s="6">
        <f t="shared" ref="E43" si="37">SUM(E38:E42)</f>
        <v>5583</v>
      </c>
      <c r="F43" s="41">
        <f t="shared" si="1"/>
        <v>7.1466953250940352E-2</v>
      </c>
    </row>
    <row r="44" spans="1:6" ht="13.5" thickBot="1" x14ac:dyDescent="0.25">
      <c r="A44" s="2" t="s">
        <v>18</v>
      </c>
      <c r="B44" s="2" t="s">
        <v>15</v>
      </c>
      <c r="C44" s="40">
        <v>1</v>
      </c>
      <c r="D44" s="40">
        <v>0</v>
      </c>
      <c r="E44" s="3">
        <f t="shared" ref="E44:E45" si="38">D44*0</f>
        <v>0</v>
      </c>
      <c r="F44" s="8">
        <f t="shared" si="1"/>
        <v>1</v>
      </c>
    </row>
    <row r="45" spans="1:6" ht="13.5" thickBot="1" x14ac:dyDescent="0.25">
      <c r="A45" s="2" t="s">
        <v>18</v>
      </c>
      <c r="B45" s="2" t="s">
        <v>5</v>
      </c>
      <c r="C45" s="40">
        <v>9</v>
      </c>
      <c r="D45" s="40">
        <v>4</v>
      </c>
      <c r="E45" s="3">
        <f t="shared" si="38"/>
        <v>0</v>
      </c>
      <c r="F45" s="8">
        <f t="shared" si="1"/>
        <v>1</v>
      </c>
    </row>
    <row r="46" spans="1:6" ht="13.5" thickBot="1" x14ac:dyDescent="0.25">
      <c r="A46" s="2" t="s">
        <v>18</v>
      </c>
      <c r="B46" s="2" t="s">
        <v>6</v>
      </c>
      <c r="C46" s="40">
        <v>54</v>
      </c>
      <c r="D46" s="40">
        <v>17</v>
      </c>
      <c r="E46" s="3">
        <f t="shared" ref="E46" si="39">C46*4</f>
        <v>216</v>
      </c>
      <c r="F46" s="8">
        <f t="shared" si="1"/>
        <v>7.8703703703703706E-2</v>
      </c>
    </row>
    <row r="47" spans="1:6" ht="13.5" thickBot="1" x14ac:dyDescent="0.25">
      <c r="A47" s="2" t="s">
        <v>18</v>
      </c>
      <c r="B47" s="2" t="s">
        <v>7</v>
      </c>
      <c r="C47" s="40">
        <v>235</v>
      </c>
      <c r="D47" s="40">
        <v>111</v>
      </c>
      <c r="E47" s="3">
        <f t="shared" ref="E47" si="40">C47*5</f>
        <v>1175</v>
      </c>
      <c r="F47" s="8">
        <f t="shared" si="1"/>
        <v>9.4468085106382979E-2</v>
      </c>
    </row>
    <row r="48" spans="1:6" ht="13.5" thickBot="1" x14ac:dyDescent="0.25">
      <c r="A48" s="2" t="s">
        <v>18</v>
      </c>
      <c r="B48" s="2" t="s">
        <v>8</v>
      </c>
      <c r="C48" s="40">
        <v>524</v>
      </c>
      <c r="D48" s="40">
        <v>230</v>
      </c>
      <c r="E48" s="3">
        <f t="shared" ref="E48" si="41">C48*8</f>
        <v>4192</v>
      </c>
      <c r="F48" s="8">
        <f t="shared" si="1"/>
        <v>5.4866412213740459E-2</v>
      </c>
    </row>
    <row r="49" spans="1:6" ht="13.5" thickBot="1" x14ac:dyDescent="0.25">
      <c r="A49" s="2" t="s">
        <v>18</v>
      </c>
      <c r="B49" s="5" t="s">
        <v>9</v>
      </c>
      <c r="C49" s="6">
        <f t="shared" si="16"/>
        <v>823</v>
      </c>
      <c r="D49" s="6">
        <v>362</v>
      </c>
      <c r="E49" s="6">
        <f t="shared" ref="E49" si="42">SUM(E44:E48)</f>
        <v>5583</v>
      </c>
      <c r="F49" s="41">
        <f t="shared" si="1"/>
        <v>6.4839691921905779E-2</v>
      </c>
    </row>
    <row r="50" spans="1:6" ht="13.5" thickBot="1" x14ac:dyDescent="0.25">
      <c r="A50" s="2" t="s">
        <v>19</v>
      </c>
      <c r="B50" s="2" t="s">
        <v>15</v>
      </c>
      <c r="C50" s="40">
        <v>1</v>
      </c>
      <c r="D50" s="40">
        <v>0</v>
      </c>
      <c r="E50" s="3">
        <f t="shared" ref="E50:E51" si="43">D50*0</f>
        <v>0</v>
      </c>
      <c r="F50" s="8">
        <f t="shared" si="1"/>
        <v>1</v>
      </c>
    </row>
    <row r="51" spans="1:6" ht="13.5" thickBot="1" x14ac:dyDescent="0.25">
      <c r="A51" s="2" t="s">
        <v>19</v>
      </c>
      <c r="B51" s="2" t="s">
        <v>5</v>
      </c>
      <c r="C51" s="40">
        <v>9</v>
      </c>
      <c r="D51" s="40">
        <v>5</v>
      </c>
      <c r="E51" s="3">
        <f t="shared" si="43"/>
        <v>0</v>
      </c>
      <c r="F51" s="8">
        <f t="shared" si="1"/>
        <v>1</v>
      </c>
    </row>
    <row r="52" spans="1:6" ht="13.5" thickBot="1" x14ac:dyDescent="0.25">
      <c r="A52" s="2" t="s">
        <v>19</v>
      </c>
      <c r="B52" s="2" t="s">
        <v>6</v>
      </c>
      <c r="C52" s="40">
        <v>54</v>
      </c>
      <c r="D52" s="40">
        <v>13</v>
      </c>
      <c r="E52" s="3">
        <f t="shared" ref="E52" si="44">C52*4</f>
        <v>216</v>
      </c>
      <c r="F52" s="8">
        <f t="shared" si="1"/>
        <v>6.0185185185185182E-2</v>
      </c>
    </row>
    <row r="53" spans="1:6" ht="13.5" thickBot="1" x14ac:dyDescent="0.25">
      <c r="A53" s="2" t="s">
        <v>19</v>
      </c>
      <c r="B53" s="2" t="s">
        <v>7</v>
      </c>
      <c r="C53" s="40">
        <v>235</v>
      </c>
      <c r="D53" s="40">
        <v>74</v>
      </c>
      <c r="E53" s="3">
        <f t="shared" ref="E53" si="45">C53*5</f>
        <v>1175</v>
      </c>
      <c r="F53" s="8">
        <f t="shared" si="1"/>
        <v>6.2978723404255324E-2</v>
      </c>
    </row>
    <row r="54" spans="1:6" ht="13.5" thickBot="1" x14ac:dyDescent="0.25">
      <c r="A54" s="2" t="s">
        <v>19</v>
      </c>
      <c r="B54" s="2" t="s">
        <v>8</v>
      </c>
      <c r="C54" s="40">
        <v>524</v>
      </c>
      <c r="D54" s="40">
        <v>164</v>
      </c>
      <c r="E54" s="3">
        <f t="shared" ref="E54" si="46">C54*8</f>
        <v>4192</v>
      </c>
      <c r="F54" s="8">
        <f t="shared" si="1"/>
        <v>3.9122137404580155E-2</v>
      </c>
    </row>
    <row r="55" spans="1:6" ht="13.5" thickBot="1" x14ac:dyDescent="0.25">
      <c r="A55" s="2" t="s">
        <v>19</v>
      </c>
      <c r="B55" s="5" t="s">
        <v>9</v>
      </c>
      <c r="C55" s="6">
        <f t="shared" si="16"/>
        <v>823</v>
      </c>
      <c r="D55" s="6">
        <v>256</v>
      </c>
      <c r="E55" s="6">
        <f t="shared" ref="E55" si="47">SUM(E50:E54)</f>
        <v>5583</v>
      </c>
      <c r="F55" s="41">
        <f t="shared" si="1"/>
        <v>4.5853483790077018E-2</v>
      </c>
    </row>
    <row r="56" spans="1:6" ht="13.5" thickBot="1" x14ac:dyDescent="0.25">
      <c r="A56" s="2" t="s">
        <v>20</v>
      </c>
      <c r="B56" s="2" t="s">
        <v>15</v>
      </c>
      <c r="C56" s="40">
        <v>1</v>
      </c>
      <c r="D56" s="40">
        <v>0</v>
      </c>
      <c r="E56" s="3">
        <f t="shared" ref="E56:E57" si="48">D56*0</f>
        <v>0</v>
      </c>
      <c r="F56" s="8">
        <f t="shared" si="1"/>
        <v>1</v>
      </c>
    </row>
    <row r="57" spans="1:6" ht="13.5" thickBot="1" x14ac:dyDescent="0.25">
      <c r="A57" s="2" t="s">
        <v>20</v>
      </c>
      <c r="B57" s="2" t="s">
        <v>5</v>
      </c>
      <c r="C57" s="40">
        <v>9</v>
      </c>
      <c r="D57" s="40">
        <v>5</v>
      </c>
      <c r="E57" s="3">
        <f t="shared" si="48"/>
        <v>0</v>
      </c>
      <c r="F57" s="8">
        <f t="shared" si="1"/>
        <v>1</v>
      </c>
    </row>
    <row r="58" spans="1:6" ht="13.5" thickBot="1" x14ac:dyDescent="0.25">
      <c r="A58" s="2" t="s">
        <v>20</v>
      </c>
      <c r="B58" s="2" t="s">
        <v>6</v>
      </c>
      <c r="C58" s="40">
        <v>54</v>
      </c>
      <c r="D58" s="40">
        <v>24</v>
      </c>
      <c r="E58" s="3">
        <f t="shared" ref="E58" si="49">C58*4</f>
        <v>216</v>
      </c>
      <c r="F58" s="8">
        <f t="shared" si="1"/>
        <v>0.1111111111111111</v>
      </c>
    </row>
    <row r="59" spans="1:6" ht="13.5" thickBot="1" x14ac:dyDescent="0.25">
      <c r="A59" s="2" t="s">
        <v>20</v>
      </c>
      <c r="B59" s="2" t="s">
        <v>7</v>
      </c>
      <c r="C59" s="40">
        <v>235</v>
      </c>
      <c r="D59" s="40">
        <v>99</v>
      </c>
      <c r="E59" s="3">
        <f t="shared" ref="E59" si="50">C59*5</f>
        <v>1175</v>
      </c>
      <c r="F59" s="8">
        <f t="shared" si="1"/>
        <v>8.4255319148936164E-2</v>
      </c>
    </row>
    <row r="60" spans="1:6" ht="13.5" thickBot="1" x14ac:dyDescent="0.25">
      <c r="A60" s="2" t="s">
        <v>20</v>
      </c>
      <c r="B60" s="2" t="s">
        <v>8</v>
      </c>
      <c r="C60" s="40">
        <v>524</v>
      </c>
      <c r="D60" s="40">
        <v>175</v>
      </c>
      <c r="E60" s="3">
        <f t="shared" ref="E60" si="51">C60*8</f>
        <v>4192</v>
      </c>
      <c r="F60" s="8">
        <f t="shared" si="1"/>
        <v>4.1746183206106867E-2</v>
      </c>
    </row>
    <row r="61" spans="1:6" ht="13.5" thickBot="1" x14ac:dyDescent="0.25">
      <c r="A61" s="2" t="s">
        <v>20</v>
      </c>
      <c r="B61" s="5" t="s">
        <v>9</v>
      </c>
      <c r="C61" s="6">
        <f t="shared" si="16"/>
        <v>823</v>
      </c>
      <c r="D61" s="6">
        <v>303</v>
      </c>
      <c r="E61" s="6">
        <f t="shared" ref="E61" si="52">SUM(E56:E60)</f>
        <v>5583</v>
      </c>
      <c r="F61" s="41">
        <f t="shared" si="1"/>
        <v>5.4271896829661471E-2</v>
      </c>
    </row>
    <row r="62" spans="1:6" ht="13.5" thickBot="1" x14ac:dyDescent="0.25">
      <c r="A62" s="2" t="s">
        <v>21</v>
      </c>
      <c r="B62" s="2" t="s">
        <v>15</v>
      </c>
      <c r="C62" s="40">
        <v>1</v>
      </c>
      <c r="D62" s="40">
        <v>1</v>
      </c>
      <c r="E62" s="3">
        <f t="shared" ref="E62:E63" si="53">D62*0</f>
        <v>0</v>
      </c>
      <c r="F62" s="8">
        <f t="shared" si="1"/>
        <v>1</v>
      </c>
    </row>
    <row r="63" spans="1:6" ht="13.5" thickBot="1" x14ac:dyDescent="0.25">
      <c r="A63" s="2" t="s">
        <v>21</v>
      </c>
      <c r="B63" s="2" t="s">
        <v>5</v>
      </c>
      <c r="C63" s="40">
        <v>9</v>
      </c>
      <c r="D63" s="40">
        <v>4</v>
      </c>
      <c r="E63" s="3">
        <f t="shared" si="53"/>
        <v>0</v>
      </c>
      <c r="F63" s="8">
        <f t="shared" si="1"/>
        <v>1</v>
      </c>
    </row>
    <row r="64" spans="1:6" ht="13.5" thickBot="1" x14ac:dyDescent="0.25">
      <c r="A64" s="2" t="s">
        <v>21</v>
      </c>
      <c r="B64" s="2" t="s">
        <v>6</v>
      </c>
      <c r="C64" s="40">
        <v>54</v>
      </c>
      <c r="D64" s="40">
        <v>25</v>
      </c>
      <c r="E64" s="3">
        <f t="shared" ref="E64" si="54">C64*4</f>
        <v>216</v>
      </c>
      <c r="F64" s="8">
        <f t="shared" si="1"/>
        <v>0.11574074074074074</v>
      </c>
    </row>
    <row r="65" spans="1:6" ht="13.5" thickBot="1" x14ac:dyDescent="0.25">
      <c r="A65" s="2" t="s">
        <v>21</v>
      </c>
      <c r="B65" s="2" t="s">
        <v>7</v>
      </c>
      <c r="C65" s="40">
        <v>235</v>
      </c>
      <c r="D65" s="40">
        <v>136</v>
      </c>
      <c r="E65" s="3">
        <f t="shared" ref="E65" si="55">C65*5</f>
        <v>1175</v>
      </c>
      <c r="F65" s="8">
        <f t="shared" si="1"/>
        <v>0.11574468085106383</v>
      </c>
    </row>
    <row r="66" spans="1:6" ht="13.5" thickBot="1" x14ac:dyDescent="0.25">
      <c r="A66" s="2" t="s">
        <v>21</v>
      </c>
      <c r="B66" s="2" t="s">
        <v>8</v>
      </c>
      <c r="C66" s="40">
        <v>524</v>
      </c>
      <c r="D66" s="40">
        <v>223</v>
      </c>
      <c r="E66" s="3">
        <f t="shared" ref="E66" si="56">C66*8</f>
        <v>4192</v>
      </c>
      <c r="F66" s="8">
        <f t="shared" ref="F66:F130" si="57">IF(E66&lt;&gt;0,IFERROR(D66/E66,0),1)</f>
        <v>5.3196564885496185E-2</v>
      </c>
    </row>
    <row r="67" spans="1:6" ht="13.5" thickBot="1" x14ac:dyDescent="0.25">
      <c r="A67" s="2" t="s">
        <v>21</v>
      </c>
      <c r="B67" s="5" t="s">
        <v>9</v>
      </c>
      <c r="C67" s="6">
        <f t="shared" si="16"/>
        <v>823</v>
      </c>
      <c r="D67" s="6">
        <v>389</v>
      </c>
      <c r="E67" s="6">
        <f t="shared" ref="E67" si="58">SUM(E62:E66)</f>
        <v>5583</v>
      </c>
      <c r="F67" s="41">
        <f t="shared" si="57"/>
        <v>6.9675801540390478E-2</v>
      </c>
    </row>
    <row r="68" spans="1:6" ht="13.5" thickBot="1" x14ac:dyDescent="0.25">
      <c r="A68" s="2" t="s">
        <v>22</v>
      </c>
      <c r="B68" s="2" t="s">
        <v>15</v>
      </c>
      <c r="C68" s="40">
        <v>1</v>
      </c>
      <c r="D68" s="40">
        <v>1</v>
      </c>
      <c r="E68" s="3">
        <f t="shared" ref="E68:E130" si="59">D68*0</f>
        <v>0</v>
      </c>
      <c r="F68" s="8">
        <f t="shared" si="57"/>
        <v>1</v>
      </c>
    </row>
    <row r="69" spans="1:6" ht="13.5" thickBot="1" x14ac:dyDescent="0.25">
      <c r="A69" s="2" t="s">
        <v>22</v>
      </c>
      <c r="B69" s="2" t="s">
        <v>5</v>
      </c>
      <c r="C69" s="40">
        <v>9</v>
      </c>
      <c r="D69" s="40">
        <v>9</v>
      </c>
      <c r="E69" s="3">
        <f t="shared" si="59"/>
        <v>0</v>
      </c>
      <c r="F69" s="8">
        <f t="shared" si="57"/>
        <v>1</v>
      </c>
    </row>
    <row r="70" spans="1:6" ht="13.5" thickBot="1" x14ac:dyDescent="0.25">
      <c r="A70" s="2" t="s">
        <v>22</v>
      </c>
      <c r="B70" s="2" t="s">
        <v>6</v>
      </c>
      <c r="C70" s="40">
        <v>54</v>
      </c>
      <c r="D70" s="40">
        <v>23</v>
      </c>
      <c r="E70" s="3">
        <f t="shared" ref="E70" si="60">C70*4</f>
        <v>216</v>
      </c>
      <c r="F70" s="8">
        <f t="shared" si="57"/>
        <v>0.10648148148148148</v>
      </c>
    </row>
    <row r="71" spans="1:6" ht="13.5" thickBot="1" x14ac:dyDescent="0.25">
      <c r="A71" s="2" t="s">
        <v>22</v>
      </c>
      <c r="B71" s="2" t="s">
        <v>7</v>
      </c>
      <c r="C71" s="40">
        <v>235</v>
      </c>
      <c r="D71" s="40">
        <v>114</v>
      </c>
      <c r="E71" s="3">
        <f t="shared" ref="E71" si="61">C71*5</f>
        <v>1175</v>
      </c>
      <c r="F71" s="8">
        <f t="shared" si="57"/>
        <v>9.7021276595744679E-2</v>
      </c>
    </row>
    <row r="72" spans="1:6" ht="13.5" thickBot="1" x14ac:dyDescent="0.25">
      <c r="A72" s="2" t="s">
        <v>22</v>
      </c>
      <c r="B72" s="2" t="s">
        <v>8</v>
      </c>
      <c r="C72" s="40">
        <v>524</v>
      </c>
      <c r="D72" s="40">
        <v>164</v>
      </c>
      <c r="E72" s="3">
        <f t="shared" ref="E72" si="62">C72*8</f>
        <v>4192</v>
      </c>
      <c r="F72" s="8">
        <f t="shared" si="57"/>
        <v>3.9122137404580155E-2</v>
      </c>
    </row>
    <row r="73" spans="1:6" ht="13.5" thickBot="1" x14ac:dyDescent="0.25">
      <c r="A73" s="2" t="s">
        <v>22</v>
      </c>
      <c r="B73" s="5" t="s">
        <v>9</v>
      </c>
      <c r="C73" s="6">
        <f t="shared" si="16"/>
        <v>823</v>
      </c>
      <c r="D73" s="6">
        <v>311</v>
      </c>
      <c r="E73" s="6">
        <f t="shared" ref="E73" si="63">SUM(E68:E72)</f>
        <v>5583</v>
      </c>
      <c r="F73" s="41">
        <f t="shared" si="57"/>
        <v>5.5704818198101379E-2</v>
      </c>
    </row>
    <row r="74" spans="1:6" ht="13.5" thickBot="1" x14ac:dyDescent="0.25">
      <c r="A74" s="21" t="s">
        <v>112</v>
      </c>
      <c r="B74" s="21"/>
      <c r="C74" s="42">
        <v>823</v>
      </c>
      <c r="D74" s="42">
        <f>SUM(D73,D67,D61,D55,D49,D37,D31,D25,D19,D13,D7,D43)</f>
        <v>4966</v>
      </c>
      <c r="E74" s="42">
        <f>SUM(E73,E67,E61,E55,E49,E37,E31,E25,E19,E13,E7,E43)</f>
        <v>66996</v>
      </c>
      <c r="F74" s="43">
        <f>IF(E74&lt;&gt;0,IFERROR(D74/E74,0),1)</f>
        <v>7.4123828288256019E-2</v>
      </c>
    </row>
    <row r="75" spans="1:6" ht="13.5" thickBot="1" x14ac:dyDescent="0.25">
      <c r="A75" s="2" t="s">
        <v>23</v>
      </c>
      <c r="B75" s="2" t="s">
        <v>15</v>
      </c>
      <c r="C75" s="40">
        <v>1</v>
      </c>
      <c r="D75" s="40">
        <v>2</v>
      </c>
      <c r="E75" s="3">
        <f t="shared" si="59"/>
        <v>0</v>
      </c>
      <c r="F75" s="8">
        <f t="shared" si="57"/>
        <v>1</v>
      </c>
    </row>
    <row r="76" spans="1:6" ht="13.5" thickBot="1" x14ac:dyDescent="0.25">
      <c r="A76" s="2" t="s">
        <v>23</v>
      </c>
      <c r="B76" s="2" t="s">
        <v>5</v>
      </c>
      <c r="C76" s="40">
        <v>9</v>
      </c>
      <c r="D76" s="40">
        <v>14</v>
      </c>
      <c r="E76" s="3">
        <f t="shared" si="59"/>
        <v>0</v>
      </c>
      <c r="F76" s="8">
        <f t="shared" si="57"/>
        <v>1</v>
      </c>
    </row>
    <row r="77" spans="1:6" ht="13.5" thickBot="1" x14ac:dyDescent="0.25">
      <c r="A77" s="2" t="s">
        <v>23</v>
      </c>
      <c r="B77" s="2" t="s">
        <v>6</v>
      </c>
      <c r="C77" s="40">
        <v>54</v>
      </c>
      <c r="D77" s="40">
        <v>26</v>
      </c>
      <c r="E77" s="3">
        <f t="shared" ref="E77" si="64">C77*4</f>
        <v>216</v>
      </c>
      <c r="F77" s="8">
        <f t="shared" si="57"/>
        <v>0.12037037037037036</v>
      </c>
    </row>
    <row r="78" spans="1:6" ht="13.5" thickBot="1" x14ac:dyDescent="0.25">
      <c r="A78" s="2" t="s">
        <v>23</v>
      </c>
      <c r="B78" s="2" t="s">
        <v>7</v>
      </c>
      <c r="C78" s="40">
        <v>235</v>
      </c>
      <c r="D78" s="40">
        <v>151</v>
      </c>
      <c r="E78" s="3">
        <f t="shared" ref="E78" si="65">C78*5</f>
        <v>1175</v>
      </c>
      <c r="F78" s="8">
        <f t="shared" si="57"/>
        <v>0.12851063829787235</v>
      </c>
    </row>
    <row r="79" spans="1:6" ht="13.5" thickBot="1" x14ac:dyDescent="0.25">
      <c r="A79" s="2" t="s">
        <v>23</v>
      </c>
      <c r="B79" s="2" t="s">
        <v>8</v>
      </c>
      <c r="C79" s="40">
        <v>524</v>
      </c>
      <c r="D79" s="40">
        <v>260</v>
      </c>
      <c r="E79" s="3">
        <f t="shared" ref="E79" si="66">C79*8</f>
        <v>4192</v>
      </c>
      <c r="F79" s="8">
        <f t="shared" si="57"/>
        <v>6.2022900763358778E-2</v>
      </c>
    </row>
    <row r="80" spans="1:6" ht="13.5" thickBot="1" x14ac:dyDescent="0.25">
      <c r="A80" s="2" t="s">
        <v>23</v>
      </c>
      <c r="B80" s="5" t="s">
        <v>9</v>
      </c>
      <c r="C80" s="6">
        <f>SUM(C75:C79)</f>
        <v>823</v>
      </c>
      <c r="D80" s="6">
        <v>453</v>
      </c>
      <c r="E80" s="6">
        <f>SUM(E75:E79)</f>
        <v>5583</v>
      </c>
      <c r="F80" s="41">
        <f>IF(E80&lt;&gt;0,IFERROR(D80/E80,0),1)</f>
        <v>8.1139172487909722E-2</v>
      </c>
    </row>
    <row r="81" spans="1:11" ht="13.5" thickBot="1" x14ac:dyDescent="0.25">
      <c r="A81" s="2" t="s">
        <v>24</v>
      </c>
      <c r="B81" s="2" t="s">
        <v>15</v>
      </c>
      <c r="C81" s="40">
        <v>1</v>
      </c>
      <c r="D81" s="40">
        <v>1</v>
      </c>
      <c r="E81" s="3">
        <f t="shared" si="59"/>
        <v>0</v>
      </c>
      <c r="F81" s="8">
        <f t="shared" si="57"/>
        <v>1</v>
      </c>
    </row>
    <row r="82" spans="1:11" ht="13.5" thickBot="1" x14ac:dyDescent="0.25">
      <c r="A82" s="2" t="s">
        <v>24</v>
      </c>
      <c r="B82" s="2" t="s">
        <v>5</v>
      </c>
      <c r="C82" s="40">
        <v>9</v>
      </c>
      <c r="D82" s="40">
        <v>12</v>
      </c>
      <c r="E82" s="3">
        <f t="shared" si="59"/>
        <v>0</v>
      </c>
      <c r="F82" s="8">
        <f t="shared" si="57"/>
        <v>1</v>
      </c>
    </row>
    <row r="83" spans="1:11" ht="13.5" thickBot="1" x14ac:dyDescent="0.25">
      <c r="A83" s="2" t="s">
        <v>24</v>
      </c>
      <c r="B83" s="2" t="s">
        <v>6</v>
      </c>
      <c r="C83" s="40">
        <v>54</v>
      </c>
      <c r="D83" s="40">
        <v>19</v>
      </c>
      <c r="E83" s="3">
        <f t="shared" ref="E83" si="67">C83*4</f>
        <v>216</v>
      </c>
      <c r="F83" s="8">
        <f t="shared" si="57"/>
        <v>8.7962962962962965E-2</v>
      </c>
    </row>
    <row r="84" spans="1:11" ht="13.5" thickBot="1" x14ac:dyDescent="0.25">
      <c r="A84" s="2" t="s">
        <v>24</v>
      </c>
      <c r="B84" s="2" t="s">
        <v>7</v>
      </c>
      <c r="C84" s="40">
        <v>235</v>
      </c>
      <c r="D84" s="40">
        <v>157</v>
      </c>
      <c r="E84" s="3">
        <f t="shared" ref="E84" si="68">C84*5</f>
        <v>1175</v>
      </c>
      <c r="F84" s="8">
        <f t="shared" si="57"/>
        <v>0.13361702127659575</v>
      </c>
    </row>
    <row r="85" spans="1:11" ht="13.5" thickBot="1" x14ac:dyDescent="0.25">
      <c r="A85" s="2" t="s">
        <v>24</v>
      </c>
      <c r="B85" s="2" t="s">
        <v>8</v>
      </c>
      <c r="C85" s="40">
        <v>524</v>
      </c>
      <c r="D85" s="40">
        <v>269</v>
      </c>
      <c r="E85" s="3">
        <f t="shared" ref="E85" si="69">C85*8</f>
        <v>4192</v>
      </c>
      <c r="F85" s="8">
        <f t="shared" si="57"/>
        <v>6.4169847328244281E-2</v>
      </c>
    </row>
    <row r="86" spans="1:11" ht="13.5" thickBot="1" x14ac:dyDescent="0.25">
      <c r="A86" s="2" t="s">
        <v>24</v>
      </c>
      <c r="B86" s="5" t="s">
        <v>9</v>
      </c>
      <c r="C86" s="6">
        <f t="shared" ref="C86:C146" si="70">SUM(C81:C85)</f>
        <v>823</v>
      </c>
      <c r="D86" s="6">
        <v>458</v>
      </c>
      <c r="E86" s="6">
        <f t="shared" ref="E86" si="71">SUM(E81:E85)</f>
        <v>5583</v>
      </c>
      <c r="F86" s="41">
        <f t="shared" si="57"/>
        <v>8.2034748343184666E-2</v>
      </c>
      <c r="K86">
        <f>66996/12</f>
        <v>5583</v>
      </c>
    </row>
    <row r="87" spans="1:11" ht="13.5" thickBot="1" x14ac:dyDescent="0.25">
      <c r="A87" s="2" t="s">
        <v>25</v>
      </c>
      <c r="B87" s="2" t="s">
        <v>15</v>
      </c>
      <c r="C87" s="40">
        <v>1</v>
      </c>
      <c r="D87" s="40">
        <v>3</v>
      </c>
      <c r="E87" s="3">
        <f t="shared" si="59"/>
        <v>0</v>
      </c>
      <c r="F87" s="8">
        <f t="shared" si="57"/>
        <v>1</v>
      </c>
    </row>
    <row r="88" spans="1:11" ht="13.5" thickBot="1" x14ac:dyDescent="0.25">
      <c r="A88" s="2" t="s">
        <v>25</v>
      </c>
      <c r="B88" s="2" t="s">
        <v>5</v>
      </c>
      <c r="C88" s="40">
        <v>9</v>
      </c>
      <c r="D88" s="40">
        <v>7</v>
      </c>
      <c r="E88" s="3">
        <f t="shared" si="59"/>
        <v>0</v>
      </c>
      <c r="F88" s="8">
        <f t="shared" si="57"/>
        <v>1</v>
      </c>
    </row>
    <row r="89" spans="1:11" ht="13.5" thickBot="1" x14ac:dyDescent="0.25">
      <c r="A89" s="2" t="s">
        <v>25</v>
      </c>
      <c r="B89" s="2" t="s">
        <v>6</v>
      </c>
      <c r="C89" s="40">
        <v>54</v>
      </c>
      <c r="D89" s="40">
        <v>19</v>
      </c>
      <c r="E89" s="3">
        <f t="shared" ref="E89" si="72">C89*4</f>
        <v>216</v>
      </c>
      <c r="F89" s="8">
        <f t="shared" si="57"/>
        <v>8.7962962962962965E-2</v>
      </c>
    </row>
    <row r="90" spans="1:11" ht="13.5" thickBot="1" x14ac:dyDescent="0.25">
      <c r="A90" s="2" t="s">
        <v>25</v>
      </c>
      <c r="B90" s="2" t="s">
        <v>7</v>
      </c>
      <c r="C90" s="40">
        <v>235</v>
      </c>
      <c r="D90" s="40">
        <v>111</v>
      </c>
      <c r="E90" s="3">
        <f t="shared" ref="E90" si="73">C90*5</f>
        <v>1175</v>
      </c>
      <c r="F90" s="8">
        <f t="shared" si="57"/>
        <v>9.4468085106382979E-2</v>
      </c>
    </row>
    <row r="91" spans="1:11" ht="13.5" thickBot="1" x14ac:dyDescent="0.25">
      <c r="A91" s="2" t="s">
        <v>25</v>
      </c>
      <c r="B91" s="2" t="s">
        <v>8</v>
      </c>
      <c r="C91" s="40">
        <v>524</v>
      </c>
      <c r="D91" s="40">
        <v>222</v>
      </c>
      <c r="E91" s="3">
        <f t="shared" ref="E91" si="74">C91*8</f>
        <v>4192</v>
      </c>
      <c r="F91" s="8">
        <f t="shared" si="57"/>
        <v>5.2958015267175571E-2</v>
      </c>
    </row>
    <row r="92" spans="1:11" ht="13.5" thickBot="1" x14ac:dyDescent="0.25">
      <c r="A92" s="2" t="s">
        <v>25</v>
      </c>
      <c r="B92" s="5" t="s">
        <v>9</v>
      </c>
      <c r="C92" s="6">
        <f t="shared" si="70"/>
        <v>823</v>
      </c>
      <c r="D92" s="6">
        <v>362</v>
      </c>
      <c r="E92" s="6">
        <f t="shared" ref="E92" si="75">SUM(E87:E91)</f>
        <v>5583</v>
      </c>
      <c r="F92" s="41">
        <f t="shared" si="57"/>
        <v>6.4839691921905779E-2</v>
      </c>
    </row>
    <row r="93" spans="1:11" ht="13.5" thickBot="1" x14ac:dyDescent="0.25">
      <c r="A93" s="2" t="s">
        <v>26</v>
      </c>
      <c r="B93" s="2" t="s">
        <v>15</v>
      </c>
      <c r="C93" s="40">
        <v>1</v>
      </c>
      <c r="D93" s="40">
        <v>1</v>
      </c>
      <c r="E93" s="3">
        <f t="shared" si="59"/>
        <v>0</v>
      </c>
      <c r="F93" s="8">
        <f t="shared" si="57"/>
        <v>1</v>
      </c>
    </row>
    <row r="94" spans="1:11" ht="13.5" thickBot="1" x14ac:dyDescent="0.25">
      <c r="A94" s="2" t="s">
        <v>26</v>
      </c>
      <c r="B94" s="2" t="s">
        <v>5</v>
      </c>
      <c r="C94" s="40">
        <v>9</v>
      </c>
      <c r="D94" s="40">
        <v>14</v>
      </c>
      <c r="E94" s="3">
        <f t="shared" si="59"/>
        <v>0</v>
      </c>
      <c r="F94" s="8">
        <f t="shared" si="57"/>
        <v>1</v>
      </c>
    </row>
    <row r="95" spans="1:11" ht="13.5" thickBot="1" x14ac:dyDescent="0.25">
      <c r="A95" s="2" t="s">
        <v>26</v>
      </c>
      <c r="B95" s="2" t="s">
        <v>6</v>
      </c>
      <c r="C95" s="40">
        <v>54</v>
      </c>
      <c r="D95" s="40">
        <v>29</v>
      </c>
      <c r="E95" s="3">
        <f t="shared" ref="E95" si="76">C95*4</f>
        <v>216</v>
      </c>
      <c r="F95" s="8">
        <f t="shared" si="57"/>
        <v>0.13425925925925927</v>
      </c>
    </row>
    <row r="96" spans="1:11" ht="13.5" thickBot="1" x14ac:dyDescent="0.25">
      <c r="A96" s="2" t="s">
        <v>26</v>
      </c>
      <c r="B96" s="2" t="s">
        <v>7</v>
      </c>
      <c r="C96" s="40">
        <v>235</v>
      </c>
      <c r="D96" s="40">
        <v>168</v>
      </c>
      <c r="E96" s="3">
        <f t="shared" ref="E96" si="77">C96*5</f>
        <v>1175</v>
      </c>
      <c r="F96" s="8">
        <f t="shared" si="57"/>
        <v>0.14297872340425533</v>
      </c>
    </row>
    <row r="97" spans="1:6" ht="13.5" thickBot="1" x14ac:dyDescent="0.25">
      <c r="A97" s="2" t="s">
        <v>26</v>
      </c>
      <c r="B97" s="2" t="s">
        <v>8</v>
      </c>
      <c r="C97" s="40">
        <v>524</v>
      </c>
      <c r="D97" s="40">
        <v>277</v>
      </c>
      <c r="E97" s="3">
        <f t="shared" ref="E97" si="78">C97*8</f>
        <v>4192</v>
      </c>
      <c r="F97" s="8">
        <f t="shared" si="57"/>
        <v>6.6078244274809156E-2</v>
      </c>
    </row>
    <row r="98" spans="1:6" ht="13.5" thickBot="1" x14ac:dyDescent="0.25">
      <c r="A98" s="2" t="s">
        <v>26</v>
      </c>
      <c r="B98" s="5" t="s">
        <v>9</v>
      </c>
      <c r="C98" s="6">
        <f t="shared" si="70"/>
        <v>823</v>
      </c>
      <c r="D98" s="6">
        <v>489</v>
      </c>
      <c r="E98" s="6">
        <f t="shared" ref="E98" si="79">SUM(E93:E97)</f>
        <v>5583</v>
      </c>
      <c r="F98" s="41">
        <f t="shared" si="57"/>
        <v>8.7587318645889312E-2</v>
      </c>
    </row>
    <row r="99" spans="1:6" ht="13.5" thickBot="1" x14ac:dyDescent="0.25">
      <c r="A99" s="2" t="s">
        <v>27</v>
      </c>
      <c r="B99" s="2" t="s">
        <v>15</v>
      </c>
      <c r="C99" s="40">
        <v>1</v>
      </c>
      <c r="D99" s="40">
        <v>3</v>
      </c>
      <c r="E99" s="3">
        <f t="shared" si="59"/>
        <v>0</v>
      </c>
      <c r="F99" s="8">
        <f t="shared" si="57"/>
        <v>1</v>
      </c>
    </row>
    <row r="100" spans="1:6" ht="13.5" thickBot="1" x14ac:dyDescent="0.25">
      <c r="A100" s="2" t="s">
        <v>27</v>
      </c>
      <c r="B100" s="2" t="s">
        <v>5</v>
      </c>
      <c r="C100" s="40">
        <v>9</v>
      </c>
      <c r="D100" s="40">
        <v>14</v>
      </c>
      <c r="E100" s="3">
        <f t="shared" si="59"/>
        <v>0</v>
      </c>
      <c r="F100" s="8">
        <f t="shared" si="57"/>
        <v>1</v>
      </c>
    </row>
    <row r="101" spans="1:6" ht="13.5" thickBot="1" x14ac:dyDescent="0.25">
      <c r="A101" s="2" t="s">
        <v>27</v>
      </c>
      <c r="B101" s="2" t="s">
        <v>6</v>
      </c>
      <c r="C101" s="40">
        <v>54</v>
      </c>
      <c r="D101" s="40">
        <v>9</v>
      </c>
      <c r="E101" s="3">
        <f t="shared" ref="E101" si="80">C101*4</f>
        <v>216</v>
      </c>
      <c r="F101" s="8">
        <f t="shared" si="57"/>
        <v>4.1666666666666664E-2</v>
      </c>
    </row>
    <row r="102" spans="1:6" ht="13.5" thickBot="1" x14ac:dyDescent="0.25">
      <c r="A102" s="2" t="s">
        <v>27</v>
      </c>
      <c r="B102" s="2" t="s">
        <v>7</v>
      </c>
      <c r="C102" s="40">
        <v>235</v>
      </c>
      <c r="D102" s="40">
        <v>118</v>
      </c>
      <c r="E102" s="3">
        <f t="shared" ref="E102" si="81">C102*5</f>
        <v>1175</v>
      </c>
      <c r="F102" s="8">
        <f t="shared" si="57"/>
        <v>0.10042553191489362</v>
      </c>
    </row>
    <row r="103" spans="1:6" ht="13.5" thickBot="1" x14ac:dyDescent="0.25">
      <c r="A103" s="2" t="s">
        <v>27</v>
      </c>
      <c r="B103" s="2" t="s">
        <v>8</v>
      </c>
      <c r="C103" s="40">
        <v>524</v>
      </c>
      <c r="D103" s="40">
        <v>211</v>
      </c>
      <c r="E103" s="3">
        <f t="shared" ref="E103" si="82">C103*8</f>
        <v>4192</v>
      </c>
      <c r="F103" s="8">
        <f t="shared" si="57"/>
        <v>5.0333969465648852E-2</v>
      </c>
    </row>
    <row r="104" spans="1:6" ht="13.5" thickBot="1" x14ac:dyDescent="0.25">
      <c r="A104" s="2" t="s">
        <v>27</v>
      </c>
      <c r="B104" s="5" t="s">
        <v>9</v>
      </c>
      <c r="C104" s="6">
        <f t="shared" si="70"/>
        <v>823</v>
      </c>
      <c r="D104" s="6">
        <v>355</v>
      </c>
      <c r="E104" s="6">
        <f t="shared" ref="E104" si="83">SUM(E99:E103)</f>
        <v>5583</v>
      </c>
      <c r="F104" s="41">
        <f t="shared" si="57"/>
        <v>6.3585885724520869E-2</v>
      </c>
    </row>
    <row r="105" spans="1:6" ht="13.5" thickBot="1" x14ac:dyDescent="0.25">
      <c r="A105" s="2" t="s">
        <v>28</v>
      </c>
      <c r="B105" s="2" t="s">
        <v>15</v>
      </c>
      <c r="C105" s="40">
        <v>1</v>
      </c>
      <c r="D105" s="40">
        <v>2</v>
      </c>
      <c r="E105" s="3">
        <f t="shared" si="59"/>
        <v>0</v>
      </c>
      <c r="F105" s="8">
        <f t="shared" si="57"/>
        <v>1</v>
      </c>
    </row>
    <row r="106" spans="1:6" ht="13.5" thickBot="1" x14ac:dyDescent="0.25">
      <c r="A106" s="2" t="s">
        <v>28</v>
      </c>
      <c r="B106" s="2" t="s">
        <v>5</v>
      </c>
      <c r="C106" s="40">
        <v>9</v>
      </c>
      <c r="D106" s="40">
        <v>13</v>
      </c>
      <c r="E106" s="3">
        <f t="shared" si="59"/>
        <v>0</v>
      </c>
      <c r="F106" s="8">
        <f t="shared" si="57"/>
        <v>1</v>
      </c>
    </row>
    <row r="107" spans="1:6" ht="13.5" thickBot="1" x14ac:dyDescent="0.25">
      <c r="A107" s="2" t="s">
        <v>28</v>
      </c>
      <c r="B107" s="2" t="s">
        <v>6</v>
      </c>
      <c r="C107" s="40">
        <v>54</v>
      </c>
      <c r="D107" s="40">
        <v>11</v>
      </c>
      <c r="E107" s="3">
        <f t="shared" ref="E107" si="84">C107*4</f>
        <v>216</v>
      </c>
      <c r="F107" s="8">
        <f t="shared" si="57"/>
        <v>5.0925925925925923E-2</v>
      </c>
    </row>
    <row r="108" spans="1:6" ht="13.5" thickBot="1" x14ac:dyDescent="0.25">
      <c r="A108" s="2" t="s">
        <v>28</v>
      </c>
      <c r="B108" s="2" t="s">
        <v>7</v>
      </c>
      <c r="C108" s="40">
        <v>235</v>
      </c>
      <c r="D108" s="40">
        <v>104</v>
      </c>
      <c r="E108" s="3">
        <f t="shared" ref="E108" si="85">C108*5</f>
        <v>1175</v>
      </c>
      <c r="F108" s="8">
        <f t="shared" si="57"/>
        <v>8.851063829787234E-2</v>
      </c>
    </row>
    <row r="109" spans="1:6" ht="13.5" thickBot="1" x14ac:dyDescent="0.25">
      <c r="A109" s="2" t="s">
        <v>28</v>
      </c>
      <c r="B109" s="2" t="s">
        <v>8</v>
      </c>
      <c r="C109" s="40">
        <v>524</v>
      </c>
      <c r="D109" s="40">
        <v>172</v>
      </c>
      <c r="E109" s="3">
        <f t="shared" ref="E109" si="86">C109*8</f>
        <v>4192</v>
      </c>
      <c r="F109" s="8">
        <f t="shared" si="57"/>
        <v>4.1030534351145037E-2</v>
      </c>
    </row>
    <row r="110" spans="1:6" ht="13.5" thickBot="1" x14ac:dyDescent="0.25">
      <c r="A110" s="2" t="s">
        <v>28</v>
      </c>
      <c r="B110" s="5" t="s">
        <v>9</v>
      </c>
      <c r="C110" s="6">
        <f t="shared" si="70"/>
        <v>823</v>
      </c>
      <c r="D110" s="6">
        <v>302</v>
      </c>
      <c r="E110" s="6">
        <f t="shared" ref="E110" si="87">SUM(E105:E109)</f>
        <v>5583</v>
      </c>
      <c r="F110" s="41">
        <f t="shared" si="57"/>
        <v>5.4092781658606481E-2</v>
      </c>
    </row>
    <row r="111" spans="1:6" ht="13.5" thickBot="1" x14ac:dyDescent="0.25">
      <c r="A111" s="2" t="s">
        <v>29</v>
      </c>
      <c r="B111" s="2" t="s">
        <v>15</v>
      </c>
      <c r="C111" s="40">
        <v>1</v>
      </c>
      <c r="D111" s="40">
        <v>1</v>
      </c>
      <c r="E111" s="3">
        <f t="shared" si="59"/>
        <v>0</v>
      </c>
      <c r="F111" s="8">
        <f t="shared" si="57"/>
        <v>1</v>
      </c>
    </row>
    <row r="112" spans="1:6" ht="13.5" thickBot="1" x14ac:dyDescent="0.25">
      <c r="A112" s="2" t="s">
        <v>29</v>
      </c>
      <c r="B112" s="2" t="s">
        <v>5</v>
      </c>
      <c r="C112" s="40">
        <v>9</v>
      </c>
      <c r="D112" s="40">
        <v>13</v>
      </c>
      <c r="E112" s="3">
        <f t="shared" si="59"/>
        <v>0</v>
      </c>
      <c r="F112" s="8">
        <f t="shared" si="57"/>
        <v>1</v>
      </c>
    </row>
    <row r="113" spans="1:6" ht="13.5" thickBot="1" x14ac:dyDescent="0.25">
      <c r="A113" s="2" t="s">
        <v>29</v>
      </c>
      <c r="B113" s="2" t="s">
        <v>6</v>
      </c>
      <c r="C113" s="40">
        <v>54</v>
      </c>
      <c r="D113" s="40">
        <v>15</v>
      </c>
      <c r="E113" s="3">
        <f t="shared" ref="E113" si="88">C113*4</f>
        <v>216</v>
      </c>
      <c r="F113" s="8">
        <f t="shared" si="57"/>
        <v>6.9444444444444448E-2</v>
      </c>
    </row>
    <row r="114" spans="1:6" ht="13.5" thickBot="1" x14ac:dyDescent="0.25">
      <c r="A114" s="2" t="s">
        <v>29</v>
      </c>
      <c r="B114" s="2" t="s">
        <v>7</v>
      </c>
      <c r="C114" s="40">
        <v>235</v>
      </c>
      <c r="D114" s="40">
        <v>122</v>
      </c>
      <c r="E114" s="3">
        <f t="shared" ref="E114" si="89">C114*5</f>
        <v>1175</v>
      </c>
      <c r="F114" s="8">
        <f t="shared" si="57"/>
        <v>0.10382978723404256</v>
      </c>
    </row>
    <row r="115" spans="1:6" ht="13.5" thickBot="1" x14ac:dyDescent="0.25">
      <c r="A115" s="2" t="s">
        <v>29</v>
      </c>
      <c r="B115" s="2" t="s">
        <v>8</v>
      </c>
      <c r="C115" s="40">
        <v>524</v>
      </c>
      <c r="D115" s="40">
        <v>192</v>
      </c>
      <c r="E115" s="3">
        <f t="shared" ref="E115" si="90">C115*8</f>
        <v>4192</v>
      </c>
      <c r="F115" s="8">
        <f t="shared" si="57"/>
        <v>4.5801526717557252E-2</v>
      </c>
    </row>
    <row r="116" spans="1:6" ht="13.5" thickBot="1" x14ac:dyDescent="0.25">
      <c r="A116" s="2" t="s">
        <v>29</v>
      </c>
      <c r="B116" s="5" t="s">
        <v>9</v>
      </c>
      <c r="C116" s="6">
        <f t="shared" si="70"/>
        <v>823</v>
      </c>
      <c r="D116" s="6">
        <v>343</v>
      </c>
      <c r="E116" s="6">
        <f t="shared" ref="E116" si="91">SUM(E111:E115)</f>
        <v>5583</v>
      </c>
      <c r="F116" s="41">
        <f t="shared" si="57"/>
        <v>6.1436503671861008E-2</v>
      </c>
    </row>
    <row r="117" spans="1:6" ht="13.5" thickBot="1" x14ac:dyDescent="0.25">
      <c r="A117" s="2" t="s">
        <v>30</v>
      </c>
      <c r="B117" s="2" t="s">
        <v>15</v>
      </c>
      <c r="C117" s="40">
        <v>1</v>
      </c>
      <c r="D117" s="40">
        <v>3</v>
      </c>
      <c r="E117" s="3">
        <f t="shared" si="59"/>
        <v>0</v>
      </c>
      <c r="F117" s="8">
        <f t="shared" si="57"/>
        <v>1</v>
      </c>
    </row>
    <row r="118" spans="1:6" ht="13.5" thickBot="1" x14ac:dyDescent="0.25">
      <c r="A118" s="2" t="s">
        <v>30</v>
      </c>
      <c r="B118" s="2" t="s">
        <v>5</v>
      </c>
      <c r="C118" s="40">
        <v>9</v>
      </c>
      <c r="D118" s="40">
        <v>10</v>
      </c>
      <c r="E118" s="3">
        <f t="shared" si="59"/>
        <v>0</v>
      </c>
      <c r="F118" s="8">
        <f t="shared" si="57"/>
        <v>1</v>
      </c>
    </row>
    <row r="119" spans="1:6" ht="13.5" thickBot="1" x14ac:dyDescent="0.25">
      <c r="A119" s="2" t="s">
        <v>30</v>
      </c>
      <c r="B119" s="2" t="s">
        <v>6</v>
      </c>
      <c r="C119" s="40">
        <v>54</v>
      </c>
      <c r="D119" s="40">
        <v>16</v>
      </c>
      <c r="E119" s="3">
        <f t="shared" ref="E119" si="92">C119*4</f>
        <v>216</v>
      </c>
      <c r="F119" s="8">
        <f t="shared" si="57"/>
        <v>7.407407407407407E-2</v>
      </c>
    </row>
    <row r="120" spans="1:6" ht="13.5" thickBot="1" x14ac:dyDescent="0.25">
      <c r="A120" s="2" t="s">
        <v>30</v>
      </c>
      <c r="B120" s="2" t="s">
        <v>7</v>
      </c>
      <c r="C120" s="40">
        <v>235</v>
      </c>
      <c r="D120" s="40">
        <v>134</v>
      </c>
      <c r="E120" s="3">
        <f t="shared" ref="E120" si="93">C120*5</f>
        <v>1175</v>
      </c>
      <c r="F120" s="8">
        <f t="shared" si="57"/>
        <v>0.11404255319148936</v>
      </c>
    </row>
    <row r="121" spans="1:6" ht="13.5" thickBot="1" x14ac:dyDescent="0.25">
      <c r="A121" s="2" t="s">
        <v>30</v>
      </c>
      <c r="B121" s="2" t="s">
        <v>8</v>
      </c>
      <c r="C121" s="40">
        <v>524</v>
      </c>
      <c r="D121" s="40">
        <v>232</v>
      </c>
      <c r="E121" s="3">
        <f t="shared" ref="E121" si="94">C121*8</f>
        <v>4192</v>
      </c>
      <c r="F121" s="8">
        <f t="shared" si="57"/>
        <v>5.5343511450381681E-2</v>
      </c>
    </row>
    <row r="122" spans="1:6" ht="13.5" thickBot="1" x14ac:dyDescent="0.25">
      <c r="A122" s="2" t="s">
        <v>30</v>
      </c>
      <c r="B122" s="5" t="s">
        <v>9</v>
      </c>
      <c r="C122" s="6">
        <f t="shared" si="70"/>
        <v>823</v>
      </c>
      <c r="D122" s="6">
        <v>395</v>
      </c>
      <c r="E122" s="6">
        <f t="shared" ref="E122" si="95">SUM(E117:E121)</f>
        <v>5583</v>
      </c>
      <c r="F122" s="41">
        <f t="shared" si="57"/>
        <v>7.0750492566720405E-2</v>
      </c>
    </row>
    <row r="123" spans="1:6" ht="13.5" thickBot="1" x14ac:dyDescent="0.25">
      <c r="A123" s="2" t="s">
        <v>31</v>
      </c>
      <c r="B123" s="2" t="s">
        <v>15</v>
      </c>
      <c r="C123" s="40">
        <v>1</v>
      </c>
      <c r="D123" s="40">
        <v>2</v>
      </c>
      <c r="E123" s="3">
        <f t="shared" si="59"/>
        <v>0</v>
      </c>
      <c r="F123" s="8">
        <f t="shared" si="57"/>
        <v>1</v>
      </c>
    </row>
    <row r="124" spans="1:6" ht="13.5" thickBot="1" x14ac:dyDescent="0.25">
      <c r="A124" s="2" t="s">
        <v>31</v>
      </c>
      <c r="B124" s="2" t="s">
        <v>5</v>
      </c>
      <c r="C124" s="40">
        <v>9</v>
      </c>
      <c r="D124" s="40">
        <v>10</v>
      </c>
      <c r="E124" s="3">
        <f t="shared" si="59"/>
        <v>0</v>
      </c>
      <c r="F124" s="8">
        <f t="shared" si="57"/>
        <v>1</v>
      </c>
    </row>
    <row r="125" spans="1:6" ht="13.5" thickBot="1" x14ac:dyDescent="0.25">
      <c r="A125" s="2" t="s">
        <v>31</v>
      </c>
      <c r="B125" s="2" t="s">
        <v>6</v>
      </c>
      <c r="C125" s="40">
        <v>54</v>
      </c>
      <c r="D125" s="40">
        <v>24</v>
      </c>
      <c r="E125" s="3">
        <f t="shared" ref="E125" si="96">C125*4</f>
        <v>216</v>
      </c>
      <c r="F125" s="8">
        <f t="shared" si="57"/>
        <v>0.1111111111111111</v>
      </c>
    </row>
    <row r="126" spans="1:6" ht="13.5" thickBot="1" x14ac:dyDescent="0.25">
      <c r="A126" s="2" t="s">
        <v>31</v>
      </c>
      <c r="B126" s="2" t="s">
        <v>7</v>
      </c>
      <c r="C126" s="40">
        <v>235</v>
      </c>
      <c r="D126" s="40">
        <v>162</v>
      </c>
      <c r="E126" s="3">
        <f t="shared" ref="E126" si="97">C126*5</f>
        <v>1175</v>
      </c>
      <c r="F126" s="8">
        <f t="shared" si="57"/>
        <v>0.13787234042553193</v>
      </c>
    </row>
    <row r="127" spans="1:6" ht="13.5" thickBot="1" x14ac:dyDescent="0.25">
      <c r="A127" s="2" t="s">
        <v>31</v>
      </c>
      <c r="B127" s="2" t="s">
        <v>8</v>
      </c>
      <c r="C127" s="40">
        <v>524</v>
      </c>
      <c r="D127" s="40">
        <v>259</v>
      </c>
      <c r="E127" s="3">
        <f t="shared" ref="E127" si="98">C127*8</f>
        <v>4192</v>
      </c>
      <c r="F127" s="8">
        <f t="shared" si="57"/>
        <v>6.178435114503817E-2</v>
      </c>
    </row>
    <row r="128" spans="1:6" ht="13.5" thickBot="1" x14ac:dyDescent="0.25">
      <c r="A128" s="2" t="s">
        <v>31</v>
      </c>
      <c r="B128" s="5" t="s">
        <v>9</v>
      </c>
      <c r="C128" s="6">
        <f t="shared" si="70"/>
        <v>823</v>
      </c>
      <c r="D128" s="6">
        <v>457</v>
      </c>
      <c r="E128" s="6">
        <f t="shared" ref="E128" si="99">SUM(E123:E127)</f>
        <v>5583</v>
      </c>
      <c r="F128" s="41">
        <f t="shared" si="57"/>
        <v>8.1855633172129683E-2</v>
      </c>
    </row>
    <row r="129" spans="1:12" ht="13.5" thickBot="1" x14ac:dyDescent="0.25">
      <c r="A129" s="2" t="s">
        <v>32</v>
      </c>
      <c r="B129" s="2" t="s">
        <v>15</v>
      </c>
      <c r="C129" s="40">
        <v>1</v>
      </c>
      <c r="D129" s="40">
        <v>1</v>
      </c>
      <c r="E129" s="3">
        <f t="shared" si="59"/>
        <v>0</v>
      </c>
      <c r="F129" s="8">
        <f t="shared" si="57"/>
        <v>1</v>
      </c>
    </row>
    <row r="130" spans="1:12" ht="13.5" thickBot="1" x14ac:dyDescent="0.25">
      <c r="A130" s="2" t="s">
        <v>32</v>
      </c>
      <c r="B130" s="2" t="s">
        <v>5</v>
      </c>
      <c r="C130" s="40">
        <v>9</v>
      </c>
      <c r="D130" s="40">
        <v>12</v>
      </c>
      <c r="E130" s="3">
        <f t="shared" si="59"/>
        <v>0</v>
      </c>
      <c r="F130" s="8">
        <f t="shared" si="57"/>
        <v>1</v>
      </c>
    </row>
    <row r="131" spans="1:12" ht="13.5" thickBot="1" x14ac:dyDescent="0.25">
      <c r="A131" s="2" t="s">
        <v>32</v>
      </c>
      <c r="B131" s="2" t="s">
        <v>6</v>
      </c>
      <c r="C131" s="40">
        <v>54</v>
      </c>
      <c r="D131" s="40">
        <v>24</v>
      </c>
      <c r="E131" s="3">
        <f t="shared" ref="E131" si="100">C131*4</f>
        <v>216</v>
      </c>
      <c r="F131" s="8">
        <f t="shared" ref="F131:F195" si="101">IF(E131&lt;&gt;0,IFERROR(D131/E131,0),1)</f>
        <v>0.1111111111111111</v>
      </c>
    </row>
    <row r="132" spans="1:12" ht="13.5" thickBot="1" x14ac:dyDescent="0.25">
      <c r="A132" s="2" t="s">
        <v>32</v>
      </c>
      <c r="B132" s="2" t="s">
        <v>7</v>
      </c>
      <c r="C132" s="40">
        <v>235</v>
      </c>
      <c r="D132" s="40">
        <v>188</v>
      </c>
      <c r="E132" s="3">
        <f t="shared" ref="E132" si="102">C132*5</f>
        <v>1175</v>
      </c>
      <c r="F132" s="8">
        <f t="shared" si="101"/>
        <v>0.16</v>
      </c>
    </row>
    <row r="133" spans="1:12" ht="13.5" thickBot="1" x14ac:dyDescent="0.25">
      <c r="A133" s="2" t="s">
        <v>32</v>
      </c>
      <c r="B133" s="2" t="s">
        <v>8</v>
      </c>
      <c r="C133" s="40">
        <v>524</v>
      </c>
      <c r="D133" s="40">
        <v>223</v>
      </c>
      <c r="E133" s="3">
        <f t="shared" ref="E133" si="103">C133*8</f>
        <v>4192</v>
      </c>
      <c r="F133" s="8">
        <f t="shared" si="101"/>
        <v>5.3196564885496185E-2</v>
      </c>
    </row>
    <row r="134" spans="1:12" ht="13.5" thickBot="1" x14ac:dyDescent="0.25">
      <c r="A134" s="2" t="s">
        <v>32</v>
      </c>
      <c r="B134" s="5" t="s">
        <v>9</v>
      </c>
      <c r="C134" s="6">
        <f t="shared" si="70"/>
        <v>823</v>
      </c>
      <c r="D134" s="6">
        <v>448</v>
      </c>
      <c r="E134" s="6">
        <f t="shared" ref="E134" si="104">SUM(E129:E133)</f>
        <v>5583</v>
      </c>
      <c r="F134" s="41">
        <f t="shared" si="101"/>
        <v>8.0243596632634778E-2</v>
      </c>
    </row>
    <row r="135" spans="1:12" ht="13.5" thickBot="1" x14ac:dyDescent="0.25">
      <c r="A135" s="2" t="s">
        <v>33</v>
      </c>
      <c r="B135" s="2" t="s">
        <v>15</v>
      </c>
      <c r="C135" s="40">
        <v>1</v>
      </c>
      <c r="D135" s="40">
        <v>4</v>
      </c>
      <c r="E135" s="3">
        <f t="shared" ref="E135:E197" si="105">D135*0</f>
        <v>0</v>
      </c>
      <c r="F135" s="8">
        <f t="shared" si="101"/>
        <v>1</v>
      </c>
    </row>
    <row r="136" spans="1:12" ht="13.5" thickBot="1" x14ac:dyDescent="0.25">
      <c r="A136" s="2" t="s">
        <v>33</v>
      </c>
      <c r="B136" s="2" t="s">
        <v>5</v>
      </c>
      <c r="C136" s="40">
        <v>9</v>
      </c>
      <c r="D136" s="40">
        <v>13</v>
      </c>
      <c r="E136" s="3">
        <f t="shared" si="105"/>
        <v>0</v>
      </c>
      <c r="F136" s="8">
        <f t="shared" si="101"/>
        <v>1</v>
      </c>
    </row>
    <row r="137" spans="1:12" ht="13.5" thickBot="1" x14ac:dyDescent="0.25">
      <c r="A137" s="2" t="s">
        <v>33</v>
      </c>
      <c r="B137" s="2" t="s">
        <v>6</v>
      </c>
      <c r="C137" s="40">
        <v>54</v>
      </c>
      <c r="D137" s="40">
        <v>28</v>
      </c>
      <c r="E137" s="3">
        <f t="shared" ref="E137" si="106">C137*4</f>
        <v>216</v>
      </c>
      <c r="F137" s="8">
        <f t="shared" si="101"/>
        <v>0.12962962962962962</v>
      </c>
    </row>
    <row r="138" spans="1:12" ht="13.5" thickBot="1" x14ac:dyDescent="0.25">
      <c r="A138" s="2" t="s">
        <v>33</v>
      </c>
      <c r="B138" s="2" t="s">
        <v>7</v>
      </c>
      <c r="C138" s="40">
        <v>235</v>
      </c>
      <c r="D138" s="40">
        <v>172</v>
      </c>
      <c r="E138" s="3">
        <f t="shared" ref="E138" si="107">C138*5</f>
        <v>1175</v>
      </c>
      <c r="F138" s="8">
        <f t="shared" si="101"/>
        <v>0.14638297872340425</v>
      </c>
      <c r="L138">
        <f>J141-K86</f>
        <v>465.25</v>
      </c>
    </row>
    <row r="139" spans="1:12" ht="13.5" thickBot="1" x14ac:dyDescent="0.25">
      <c r="A139" s="2" t="s">
        <v>33</v>
      </c>
      <c r="B139" s="2" t="s">
        <v>8</v>
      </c>
      <c r="C139" s="40">
        <v>524</v>
      </c>
      <c r="D139" s="40">
        <v>293</v>
      </c>
      <c r="E139" s="3">
        <f t="shared" ref="E139" si="108">C139*8</f>
        <v>4192</v>
      </c>
      <c r="F139" s="8">
        <f t="shared" si="101"/>
        <v>6.9895038167938933E-2</v>
      </c>
    </row>
    <row r="140" spans="1:12" ht="13.5" thickBot="1" x14ac:dyDescent="0.25">
      <c r="A140" s="2" t="s">
        <v>33</v>
      </c>
      <c r="B140" s="5" t="s">
        <v>9</v>
      </c>
      <c r="C140" s="6">
        <f t="shared" si="70"/>
        <v>823</v>
      </c>
      <c r="D140" s="6">
        <v>510</v>
      </c>
      <c r="E140" s="6">
        <f t="shared" ref="E140" si="109">SUM(E135:E139)</f>
        <v>5583</v>
      </c>
      <c r="F140" s="41">
        <f t="shared" si="101"/>
        <v>9.1348737238044056E-2</v>
      </c>
    </row>
    <row r="141" spans="1:12" ht="13.5" thickBot="1" x14ac:dyDescent="0.25">
      <c r="A141" s="2" t="s">
        <v>34</v>
      </c>
      <c r="B141" s="2" t="s">
        <v>15</v>
      </c>
      <c r="C141" s="40">
        <v>1</v>
      </c>
      <c r="D141" s="40">
        <v>1</v>
      </c>
      <c r="E141" s="3">
        <f t="shared" si="105"/>
        <v>0</v>
      </c>
      <c r="F141" s="8">
        <f t="shared" si="101"/>
        <v>1</v>
      </c>
      <c r="J141">
        <f>72579/12</f>
        <v>6048.25</v>
      </c>
    </row>
    <row r="142" spans="1:12" ht="13.5" thickBot="1" x14ac:dyDescent="0.25">
      <c r="A142" s="2" t="s">
        <v>34</v>
      </c>
      <c r="B142" s="2" t="s">
        <v>5</v>
      </c>
      <c r="C142" s="40">
        <v>9</v>
      </c>
      <c r="D142" s="40">
        <v>13</v>
      </c>
      <c r="E142" s="3">
        <f t="shared" si="105"/>
        <v>0</v>
      </c>
      <c r="F142" s="8">
        <f t="shared" si="101"/>
        <v>1</v>
      </c>
    </row>
    <row r="143" spans="1:12" ht="13.5" thickBot="1" x14ac:dyDescent="0.25">
      <c r="A143" s="2" t="s">
        <v>34</v>
      </c>
      <c r="B143" s="2" t="s">
        <v>6</v>
      </c>
      <c r="C143" s="40">
        <v>54</v>
      </c>
      <c r="D143" s="40">
        <v>29</v>
      </c>
      <c r="E143" s="3">
        <f t="shared" ref="E143" si="110">C143*4</f>
        <v>216</v>
      </c>
      <c r="F143" s="8">
        <f t="shared" si="101"/>
        <v>0.13425925925925927</v>
      </c>
    </row>
    <row r="144" spans="1:12" ht="13.5" thickBot="1" x14ac:dyDescent="0.25">
      <c r="A144" s="2" t="s">
        <v>34</v>
      </c>
      <c r="B144" s="2" t="s">
        <v>7</v>
      </c>
      <c r="C144" s="40">
        <v>235</v>
      </c>
      <c r="D144" s="40">
        <v>208</v>
      </c>
      <c r="E144" s="3">
        <f t="shared" ref="E144" si="111">C144*5</f>
        <v>1175</v>
      </c>
      <c r="F144" s="8">
        <f t="shared" si="101"/>
        <v>0.17702127659574468</v>
      </c>
    </row>
    <row r="145" spans="1:6" ht="13.5" thickBot="1" x14ac:dyDescent="0.25">
      <c r="A145" s="2" t="s">
        <v>34</v>
      </c>
      <c r="B145" s="2" t="s">
        <v>8</v>
      </c>
      <c r="C145" s="40">
        <v>524</v>
      </c>
      <c r="D145" s="40">
        <v>296</v>
      </c>
      <c r="E145" s="3">
        <f t="shared" ref="E145" si="112">C145*8</f>
        <v>4192</v>
      </c>
      <c r="F145" s="8">
        <f t="shared" si="101"/>
        <v>7.061068702290077E-2</v>
      </c>
    </row>
    <row r="146" spans="1:6" ht="13" thickBot="1" x14ac:dyDescent="0.3">
      <c r="A146" s="2" t="s">
        <v>34</v>
      </c>
      <c r="B146" s="5" t="s">
        <v>9</v>
      </c>
      <c r="C146" s="6">
        <f t="shared" si="70"/>
        <v>823</v>
      </c>
      <c r="D146" s="6">
        <v>547</v>
      </c>
      <c r="E146" s="6">
        <f t="shared" ref="E146" si="113">SUM(E141:E145)</f>
        <v>5583</v>
      </c>
      <c r="F146" s="41">
        <f t="shared" si="101"/>
        <v>9.7975998567078629E-2</v>
      </c>
    </row>
    <row r="147" spans="1:6" ht="13" thickBot="1" x14ac:dyDescent="0.3">
      <c r="A147" s="21" t="s">
        <v>109</v>
      </c>
      <c r="B147" s="21"/>
      <c r="C147" s="42">
        <v>823</v>
      </c>
      <c r="D147" s="42">
        <f>SUM(D146,D140,D134,D128,D122,D116,D110,D104,D98,D92,D86,D153)</f>
        <v>5301</v>
      </c>
      <c r="E147" s="42">
        <f>SUM(E146,E140,E134,E128,E122,E116,E110,E104,E98,E92,E86,E153, E80)</f>
        <v>72579</v>
      </c>
      <c r="F147" s="43">
        <f>IF(E147&lt;&gt;0,IFERROR(D147/E147,0),1)</f>
        <v>7.3037655520191785E-2</v>
      </c>
    </row>
    <row r="148" spans="1:6" ht="13" thickBot="1" x14ac:dyDescent="0.3">
      <c r="A148" s="2" t="s">
        <v>35</v>
      </c>
      <c r="B148" s="2" t="s">
        <v>15</v>
      </c>
      <c r="C148" s="40">
        <v>1</v>
      </c>
      <c r="D148" s="40">
        <v>1</v>
      </c>
      <c r="E148" s="3">
        <f t="shared" si="105"/>
        <v>0</v>
      </c>
      <c r="F148" s="8">
        <f t="shared" si="101"/>
        <v>1</v>
      </c>
    </row>
    <row r="149" spans="1:6" ht="13" thickBot="1" x14ac:dyDescent="0.3">
      <c r="A149" s="2" t="s">
        <v>35</v>
      </c>
      <c r="B149" s="2" t="s">
        <v>5</v>
      </c>
      <c r="C149" s="40">
        <v>9</v>
      </c>
      <c r="D149" s="40">
        <v>19</v>
      </c>
      <c r="E149" s="3">
        <f t="shared" si="105"/>
        <v>0</v>
      </c>
      <c r="F149" s="8">
        <f t="shared" si="101"/>
        <v>1</v>
      </c>
    </row>
    <row r="150" spans="1:6" ht="13" thickBot="1" x14ac:dyDescent="0.3">
      <c r="A150" s="2" t="s">
        <v>35</v>
      </c>
      <c r="B150" s="2" t="s">
        <v>6</v>
      </c>
      <c r="C150" s="40">
        <v>54</v>
      </c>
      <c r="D150" s="40">
        <v>23</v>
      </c>
      <c r="E150" s="3">
        <f t="shared" ref="E150" si="114">C150*4</f>
        <v>216</v>
      </c>
      <c r="F150" s="8">
        <f t="shared" si="101"/>
        <v>0.10648148148148148</v>
      </c>
    </row>
    <row r="151" spans="1:6" ht="13" thickBot="1" x14ac:dyDescent="0.3">
      <c r="A151" s="2" t="s">
        <v>35</v>
      </c>
      <c r="B151" s="2" t="s">
        <v>7</v>
      </c>
      <c r="C151" s="40">
        <v>235</v>
      </c>
      <c r="D151" s="40">
        <v>225</v>
      </c>
      <c r="E151" s="3">
        <f t="shared" ref="E151" si="115">C151*5</f>
        <v>1175</v>
      </c>
      <c r="F151" s="8">
        <f t="shared" si="101"/>
        <v>0.19148936170212766</v>
      </c>
    </row>
    <row r="152" spans="1:6" ht="13" thickBot="1" x14ac:dyDescent="0.3">
      <c r="A152" s="2" t="s">
        <v>35</v>
      </c>
      <c r="B152" s="2" t="s">
        <v>8</v>
      </c>
      <c r="C152" s="40">
        <v>524</v>
      </c>
      <c r="D152" s="40">
        <v>367</v>
      </c>
      <c r="E152" s="3">
        <f t="shared" ref="E152" si="116">C152*8</f>
        <v>4192</v>
      </c>
      <c r="F152" s="8">
        <f t="shared" si="101"/>
        <v>8.7547709923664119E-2</v>
      </c>
    </row>
    <row r="153" spans="1:6" ht="13" thickBot="1" x14ac:dyDescent="0.3">
      <c r="A153" s="2" t="s">
        <v>35</v>
      </c>
      <c r="B153" s="5" t="s">
        <v>9</v>
      </c>
      <c r="C153" s="6">
        <f>SUM(C148:C152)</f>
        <v>823</v>
      </c>
      <c r="D153" s="6">
        <v>635</v>
      </c>
      <c r="E153" s="6">
        <f>SUM(E148:E152)</f>
        <v>5583</v>
      </c>
      <c r="F153" s="41">
        <f t="shared" si="101"/>
        <v>0.11373813361991761</v>
      </c>
    </row>
    <row r="154" spans="1:6" ht="13" thickBot="1" x14ac:dyDescent="0.3">
      <c r="A154" s="2" t="s">
        <v>36</v>
      </c>
      <c r="B154" s="2" t="s">
        <v>15</v>
      </c>
      <c r="C154" s="40">
        <v>1</v>
      </c>
      <c r="D154" s="40">
        <v>1</v>
      </c>
      <c r="E154" s="3">
        <f t="shared" si="105"/>
        <v>0</v>
      </c>
      <c r="F154" s="8">
        <f t="shared" si="101"/>
        <v>1</v>
      </c>
    </row>
    <row r="155" spans="1:6" ht="13" thickBot="1" x14ac:dyDescent="0.3">
      <c r="A155" s="2" t="s">
        <v>36</v>
      </c>
      <c r="B155" s="2" t="s">
        <v>5</v>
      </c>
      <c r="C155" s="40">
        <v>9</v>
      </c>
      <c r="D155" s="40">
        <v>22</v>
      </c>
      <c r="E155" s="3">
        <f t="shared" si="105"/>
        <v>0</v>
      </c>
      <c r="F155" s="8">
        <f t="shared" si="101"/>
        <v>1</v>
      </c>
    </row>
    <row r="156" spans="1:6" ht="13" thickBot="1" x14ac:dyDescent="0.3">
      <c r="A156" s="2" t="s">
        <v>36</v>
      </c>
      <c r="B156" s="2" t="s">
        <v>6</v>
      </c>
      <c r="C156" s="40">
        <v>54</v>
      </c>
      <c r="D156" s="40">
        <v>37</v>
      </c>
      <c r="E156" s="3">
        <f t="shared" ref="E156" si="117">C156*4</f>
        <v>216</v>
      </c>
      <c r="F156" s="8">
        <f t="shared" si="101"/>
        <v>0.17129629629629631</v>
      </c>
    </row>
    <row r="157" spans="1:6" ht="13" thickBot="1" x14ac:dyDescent="0.3">
      <c r="A157" s="2" t="s">
        <v>36</v>
      </c>
      <c r="B157" s="2" t="s">
        <v>7</v>
      </c>
      <c r="C157" s="40">
        <v>235</v>
      </c>
      <c r="D157" s="40">
        <v>213</v>
      </c>
      <c r="E157" s="3">
        <f t="shared" ref="E157" si="118">C157*5</f>
        <v>1175</v>
      </c>
      <c r="F157" s="8">
        <f t="shared" si="101"/>
        <v>0.18127659574468086</v>
      </c>
    </row>
    <row r="158" spans="1:6" ht="13" thickBot="1" x14ac:dyDescent="0.3">
      <c r="A158" s="2" t="s">
        <v>36</v>
      </c>
      <c r="B158" s="2" t="s">
        <v>8</v>
      </c>
      <c r="C158" s="40">
        <v>524</v>
      </c>
      <c r="D158" s="40">
        <v>371</v>
      </c>
      <c r="E158" s="3">
        <f t="shared" ref="E158" si="119">C158*8</f>
        <v>4192</v>
      </c>
      <c r="F158" s="8">
        <f t="shared" si="101"/>
        <v>8.8501908396946563E-2</v>
      </c>
    </row>
    <row r="159" spans="1:6" ht="13" thickBot="1" x14ac:dyDescent="0.3">
      <c r="A159" s="2" t="s">
        <v>36</v>
      </c>
      <c r="B159" s="5" t="s">
        <v>9</v>
      </c>
      <c r="C159" s="6">
        <f t="shared" ref="C159:C213" si="120">SUM(C154:C158)</f>
        <v>823</v>
      </c>
      <c r="D159" s="6">
        <v>644</v>
      </c>
      <c r="E159" s="6">
        <f t="shared" ref="E159" si="121">SUM(E154:E158)</f>
        <v>5583</v>
      </c>
      <c r="F159" s="41">
        <f t="shared" si="101"/>
        <v>0.1153501701594125</v>
      </c>
    </row>
    <row r="160" spans="1:6" ht="13" thickBot="1" x14ac:dyDescent="0.3">
      <c r="A160" s="2" t="s">
        <v>37</v>
      </c>
      <c r="B160" s="2" t="s">
        <v>15</v>
      </c>
      <c r="C160" s="40">
        <v>1</v>
      </c>
      <c r="D160" s="40">
        <v>1</v>
      </c>
      <c r="E160" s="3">
        <f t="shared" si="105"/>
        <v>0</v>
      </c>
      <c r="F160" s="8">
        <f t="shared" si="101"/>
        <v>1</v>
      </c>
    </row>
    <row r="161" spans="1:6" ht="13" thickBot="1" x14ac:dyDescent="0.3">
      <c r="A161" s="2" t="s">
        <v>37</v>
      </c>
      <c r="B161" s="2" t="s">
        <v>5</v>
      </c>
      <c r="C161" s="40">
        <v>9</v>
      </c>
      <c r="D161" s="40">
        <v>21</v>
      </c>
      <c r="E161" s="3">
        <f t="shared" si="105"/>
        <v>0</v>
      </c>
      <c r="F161" s="8">
        <f t="shared" si="101"/>
        <v>1</v>
      </c>
    </row>
    <row r="162" spans="1:6" ht="13" thickBot="1" x14ac:dyDescent="0.3">
      <c r="A162" s="2" t="s">
        <v>37</v>
      </c>
      <c r="B162" s="2" t="s">
        <v>6</v>
      </c>
      <c r="C162" s="40">
        <v>54</v>
      </c>
      <c r="D162" s="40">
        <v>29</v>
      </c>
      <c r="E162" s="3">
        <f t="shared" ref="E162" si="122">C162*4</f>
        <v>216</v>
      </c>
      <c r="F162" s="8">
        <f t="shared" si="101"/>
        <v>0.13425925925925927</v>
      </c>
    </row>
    <row r="163" spans="1:6" ht="13" thickBot="1" x14ac:dyDescent="0.3">
      <c r="A163" s="2" t="s">
        <v>37</v>
      </c>
      <c r="B163" s="2" t="s">
        <v>7</v>
      </c>
      <c r="C163" s="40">
        <v>235</v>
      </c>
      <c r="D163" s="40">
        <v>211</v>
      </c>
      <c r="E163" s="3">
        <f t="shared" ref="E163" si="123">C163*5</f>
        <v>1175</v>
      </c>
      <c r="F163" s="8">
        <f t="shared" si="101"/>
        <v>0.17957446808510638</v>
      </c>
    </row>
    <row r="164" spans="1:6" ht="13" thickBot="1" x14ac:dyDescent="0.3">
      <c r="A164" s="2" t="s">
        <v>37</v>
      </c>
      <c r="B164" s="2" t="s">
        <v>8</v>
      </c>
      <c r="C164" s="40">
        <v>524</v>
      </c>
      <c r="D164" s="40">
        <v>304</v>
      </c>
      <c r="E164" s="3">
        <f t="shared" ref="E164" si="124">C164*8</f>
        <v>4192</v>
      </c>
      <c r="F164" s="8">
        <f t="shared" si="101"/>
        <v>7.2519083969465645E-2</v>
      </c>
    </row>
    <row r="165" spans="1:6" ht="13" thickBot="1" x14ac:dyDescent="0.3">
      <c r="A165" s="2" t="s">
        <v>37</v>
      </c>
      <c r="B165" s="5" t="s">
        <v>9</v>
      </c>
      <c r="C165" s="6">
        <f t="shared" si="120"/>
        <v>823</v>
      </c>
      <c r="D165" s="6">
        <v>566</v>
      </c>
      <c r="E165" s="6">
        <f t="shared" ref="E165" si="125">SUM(E160:E164)</f>
        <v>5583</v>
      </c>
      <c r="F165" s="41">
        <f t="shared" si="101"/>
        <v>0.10137918681712341</v>
      </c>
    </row>
    <row r="166" spans="1:6" ht="13" thickBot="1" x14ac:dyDescent="0.3">
      <c r="A166" s="2" t="s">
        <v>38</v>
      </c>
      <c r="B166" s="2" t="s">
        <v>15</v>
      </c>
      <c r="C166" s="40">
        <v>1</v>
      </c>
      <c r="D166" s="40">
        <v>2</v>
      </c>
      <c r="E166" s="3">
        <f t="shared" si="105"/>
        <v>0</v>
      </c>
      <c r="F166" s="8">
        <f t="shared" si="101"/>
        <v>1</v>
      </c>
    </row>
    <row r="167" spans="1:6" ht="13" thickBot="1" x14ac:dyDescent="0.3">
      <c r="A167" s="2" t="s">
        <v>38</v>
      </c>
      <c r="B167" s="2" t="s">
        <v>5</v>
      </c>
      <c r="C167" s="40">
        <v>9</v>
      </c>
      <c r="D167" s="40">
        <v>19</v>
      </c>
      <c r="E167" s="3">
        <f t="shared" si="105"/>
        <v>0</v>
      </c>
      <c r="F167" s="8">
        <f t="shared" si="101"/>
        <v>1</v>
      </c>
    </row>
    <row r="168" spans="1:6" ht="13" thickBot="1" x14ac:dyDescent="0.3">
      <c r="A168" s="2" t="s">
        <v>38</v>
      </c>
      <c r="B168" s="2" t="s">
        <v>6</v>
      </c>
      <c r="C168" s="40">
        <v>54</v>
      </c>
      <c r="D168" s="40">
        <v>41</v>
      </c>
      <c r="E168" s="3">
        <f t="shared" ref="E168" si="126">C168*4</f>
        <v>216</v>
      </c>
      <c r="F168" s="8">
        <f t="shared" si="101"/>
        <v>0.18981481481481483</v>
      </c>
    </row>
    <row r="169" spans="1:6" ht="13" thickBot="1" x14ac:dyDescent="0.3">
      <c r="A169" s="2" t="s">
        <v>38</v>
      </c>
      <c r="B169" s="2" t="s">
        <v>7</v>
      </c>
      <c r="C169" s="40">
        <v>235</v>
      </c>
      <c r="D169" s="40">
        <v>227</v>
      </c>
      <c r="E169" s="3">
        <f t="shared" ref="E169" si="127">C169*5</f>
        <v>1175</v>
      </c>
      <c r="F169" s="8">
        <f t="shared" si="101"/>
        <v>0.19319148936170213</v>
      </c>
    </row>
    <row r="170" spans="1:6" ht="13" thickBot="1" x14ac:dyDescent="0.3">
      <c r="A170" s="2" t="s">
        <v>38</v>
      </c>
      <c r="B170" s="2" t="s">
        <v>8</v>
      </c>
      <c r="C170" s="40">
        <v>524</v>
      </c>
      <c r="D170" s="40">
        <v>403</v>
      </c>
      <c r="E170" s="3">
        <f t="shared" ref="E170" si="128">C170*8</f>
        <v>4192</v>
      </c>
      <c r="F170" s="8">
        <f t="shared" si="101"/>
        <v>9.6135496183206104E-2</v>
      </c>
    </row>
    <row r="171" spans="1:6" ht="13" thickBot="1" x14ac:dyDescent="0.3">
      <c r="A171" s="2" t="s">
        <v>38</v>
      </c>
      <c r="B171" s="5" t="s">
        <v>9</v>
      </c>
      <c r="C171" s="6">
        <f t="shared" si="120"/>
        <v>823</v>
      </c>
      <c r="D171" s="6">
        <v>692</v>
      </c>
      <c r="E171" s="6">
        <f t="shared" ref="E171" si="129">SUM(E166:E170)</f>
        <v>5583</v>
      </c>
      <c r="F171" s="41">
        <f t="shared" si="101"/>
        <v>0.12394769837005194</v>
      </c>
    </row>
    <row r="172" spans="1:6" ht="13" thickBot="1" x14ac:dyDescent="0.3">
      <c r="A172" s="2" t="s">
        <v>39</v>
      </c>
      <c r="B172" s="2" t="s">
        <v>15</v>
      </c>
      <c r="C172" s="40">
        <v>1</v>
      </c>
      <c r="D172" s="40">
        <v>0</v>
      </c>
      <c r="E172" s="3">
        <f t="shared" si="105"/>
        <v>0</v>
      </c>
      <c r="F172" s="8">
        <f t="shared" si="101"/>
        <v>1</v>
      </c>
    </row>
    <row r="173" spans="1:6" ht="13" thickBot="1" x14ac:dyDescent="0.3">
      <c r="A173" s="2" t="s">
        <v>39</v>
      </c>
      <c r="B173" s="2" t="s">
        <v>5</v>
      </c>
      <c r="C173" s="40">
        <v>9</v>
      </c>
      <c r="D173" s="40">
        <v>17</v>
      </c>
      <c r="E173" s="3">
        <f t="shared" si="105"/>
        <v>0</v>
      </c>
      <c r="F173" s="8">
        <f t="shared" si="101"/>
        <v>1</v>
      </c>
    </row>
    <row r="174" spans="1:6" ht="13" thickBot="1" x14ac:dyDescent="0.3">
      <c r="A174" s="2" t="s">
        <v>39</v>
      </c>
      <c r="B174" s="2" t="s">
        <v>6</v>
      </c>
      <c r="C174" s="40">
        <v>54</v>
      </c>
      <c r="D174" s="40">
        <v>36</v>
      </c>
      <c r="E174" s="3">
        <f t="shared" ref="E174" si="130">C174*4</f>
        <v>216</v>
      </c>
      <c r="F174" s="8">
        <f t="shared" si="101"/>
        <v>0.16666666666666666</v>
      </c>
    </row>
    <row r="175" spans="1:6" ht="13" thickBot="1" x14ac:dyDescent="0.3">
      <c r="A175" s="2" t="s">
        <v>39</v>
      </c>
      <c r="B175" s="2" t="s">
        <v>7</v>
      </c>
      <c r="C175" s="40">
        <v>235</v>
      </c>
      <c r="D175" s="40">
        <v>207</v>
      </c>
      <c r="E175" s="3">
        <f t="shared" ref="E175" si="131">C175*5</f>
        <v>1175</v>
      </c>
      <c r="F175" s="8">
        <f t="shared" si="101"/>
        <v>0.17617021276595746</v>
      </c>
    </row>
    <row r="176" spans="1:6" ht="13" thickBot="1" x14ac:dyDescent="0.3">
      <c r="A176" s="2" t="s">
        <v>39</v>
      </c>
      <c r="B176" s="2" t="s">
        <v>8</v>
      </c>
      <c r="C176" s="40">
        <v>524</v>
      </c>
      <c r="D176" s="40">
        <v>288</v>
      </c>
      <c r="E176" s="3">
        <f t="shared" ref="E176" si="132">C176*8</f>
        <v>4192</v>
      </c>
      <c r="F176" s="8">
        <f t="shared" si="101"/>
        <v>6.8702290076335881E-2</v>
      </c>
    </row>
    <row r="177" spans="1:6" ht="13" thickBot="1" x14ac:dyDescent="0.3">
      <c r="A177" s="2" t="s">
        <v>39</v>
      </c>
      <c r="B177" s="5" t="s">
        <v>9</v>
      </c>
      <c r="C177" s="6">
        <f t="shared" si="120"/>
        <v>823</v>
      </c>
      <c r="D177" s="6">
        <v>548</v>
      </c>
      <c r="E177" s="6">
        <f t="shared" ref="E177" si="133">SUM(E172:E176)</f>
        <v>5583</v>
      </c>
      <c r="F177" s="41">
        <f t="shared" si="101"/>
        <v>9.8155113738133626E-2</v>
      </c>
    </row>
    <row r="178" spans="1:6" ht="13" thickBot="1" x14ac:dyDescent="0.3">
      <c r="A178" s="2" t="s">
        <v>40</v>
      </c>
      <c r="B178" s="2" t="s">
        <v>15</v>
      </c>
      <c r="C178" s="40">
        <v>1</v>
      </c>
      <c r="D178" s="40">
        <v>0</v>
      </c>
      <c r="E178" s="3">
        <f t="shared" si="105"/>
        <v>0</v>
      </c>
      <c r="F178" s="8">
        <f t="shared" si="101"/>
        <v>1</v>
      </c>
    </row>
    <row r="179" spans="1:6" ht="13" thickBot="1" x14ac:dyDescent="0.3">
      <c r="A179" s="2" t="s">
        <v>40</v>
      </c>
      <c r="B179" s="2" t="s">
        <v>5</v>
      </c>
      <c r="C179" s="40">
        <v>9</v>
      </c>
      <c r="D179" s="40">
        <v>10</v>
      </c>
      <c r="E179" s="3">
        <f t="shared" si="105"/>
        <v>0</v>
      </c>
      <c r="F179" s="8">
        <f t="shared" si="101"/>
        <v>1</v>
      </c>
    </row>
    <row r="180" spans="1:6" ht="13" thickBot="1" x14ac:dyDescent="0.3">
      <c r="A180" s="2" t="s">
        <v>40</v>
      </c>
      <c r="B180" s="2" t="s">
        <v>6</v>
      </c>
      <c r="C180" s="40">
        <v>54</v>
      </c>
      <c r="D180" s="40">
        <v>21</v>
      </c>
      <c r="E180" s="3">
        <f t="shared" ref="E180" si="134">C180*4</f>
        <v>216</v>
      </c>
      <c r="F180" s="8">
        <f t="shared" si="101"/>
        <v>9.7222222222222224E-2</v>
      </c>
    </row>
    <row r="181" spans="1:6" ht="13" thickBot="1" x14ac:dyDescent="0.3">
      <c r="A181" s="2" t="s">
        <v>40</v>
      </c>
      <c r="B181" s="2" t="s">
        <v>7</v>
      </c>
      <c r="C181" s="40">
        <v>235</v>
      </c>
      <c r="D181" s="40">
        <v>149</v>
      </c>
      <c r="E181" s="3">
        <f t="shared" ref="E181" si="135">C181*5</f>
        <v>1175</v>
      </c>
      <c r="F181" s="8">
        <f t="shared" si="101"/>
        <v>0.12680851063829787</v>
      </c>
    </row>
    <row r="182" spans="1:6" ht="13" thickBot="1" x14ac:dyDescent="0.3">
      <c r="A182" s="2" t="s">
        <v>40</v>
      </c>
      <c r="B182" s="2" t="s">
        <v>8</v>
      </c>
      <c r="C182" s="40">
        <v>524</v>
      </c>
      <c r="D182" s="40">
        <v>248</v>
      </c>
      <c r="E182" s="3">
        <f t="shared" ref="E182" si="136">C182*8</f>
        <v>4192</v>
      </c>
      <c r="F182" s="8">
        <f t="shared" si="101"/>
        <v>5.9160305343511452E-2</v>
      </c>
    </row>
    <row r="183" spans="1:6" ht="13" thickBot="1" x14ac:dyDescent="0.3">
      <c r="A183" s="2" t="s">
        <v>40</v>
      </c>
      <c r="B183" s="5" t="s">
        <v>9</v>
      </c>
      <c r="C183" s="6">
        <f t="shared" si="120"/>
        <v>823</v>
      </c>
      <c r="D183" s="6">
        <v>428</v>
      </c>
      <c r="E183" s="6">
        <f t="shared" ref="E183" si="137">SUM(E178:E182)</f>
        <v>5583</v>
      </c>
      <c r="F183" s="41">
        <f t="shared" si="101"/>
        <v>7.6661293211535017E-2</v>
      </c>
    </row>
    <row r="184" spans="1:6" ht="13" thickBot="1" x14ac:dyDescent="0.3">
      <c r="A184" s="2" t="s">
        <v>41</v>
      </c>
      <c r="B184" s="2" t="s">
        <v>15</v>
      </c>
      <c r="C184" s="40">
        <v>1</v>
      </c>
      <c r="D184" s="40">
        <v>1</v>
      </c>
      <c r="E184" s="3">
        <f t="shared" si="105"/>
        <v>0</v>
      </c>
      <c r="F184" s="8">
        <f t="shared" si="101"/>
        <v>1</v>
      </c>
    </row>
    <row r="185" spans="1:6" ht="13" thickBot="1" x14ac:dyDescent="0.3">
      <c r="A185" s="2" t="s">
        <v>41</v>
      </c>
      <c r="B185" s="2" t="s">
        <v>5</v>
      </c>
      <c r="C185" s="40">
        <v>9</v>
      </c>
      <c r="D185" s="40">
        <v>16</v>
      </c>
      <c r="E185" s="3">
        <f t="shared" si="105"/>
        <v>0</v>
      </c>
      <c r="F185" s="8">
        <f t="shared" si="101"/>
        <v>1</v>
      </c>
    </row>
    <row r="186" spans="1:6" ht="13" thickBot="1" x14ac:dyDescent="0.3">
      <c r="A186" s="2" t="s">
        <v>41</v>
      </c>
      <c r="B186" s="2" t="s">
        <v>6</v>
      </c>
      <c r="C186" s="40">
        <v>54</v>
      </c>
      <c r="D186" s="40">
        <v>33</v>
      </c>
      <c r="E186" s="3">
        <f t="shared" ref="E186" si="138">C186*4</f>
        <v>216</v>
      </c>
      <c r="F186" s="8">
        <f t="shared" si="101"/>
        <v>0.15277777777777779</v>
      </c>
    </row>
    <row r="187" spans="1:6" ht="13" thickBot="1" x14ac:dyDescent="0.3">
      <c r="A187" s="2" t="s">
        <v>41</v>
      </c>
      <c r="B187" s="2" t="s">
        <v>7</v>
      </c>
      <c r="C187" s="40">
        <v>235</v>
      </c>
      <c r="D187" s="40">
        <v>166</v>
      </c>
      <c r="E187" s="3">
        <f t="shared" ref="E187" si="139">C187*5</f>
        <v>1175</v>
      </c>
      <c r="F187" s="8">
        <f t="shared" si="101"/>
        <v>0.14127659574468085</v>
      </c>
    </row>
    <row r="188" spans="1:6" ht="13" thickBot="1" x14ac:dyDescent="0.3">
      <c r="A188" s="2" t="s">
        <v>41</v>
      </c>
      <c r="B188" s="2" t="s">
        <v>8</v>
      </c>
      <c r="C188" s="40">
        <v>524</v>
      </c>
      <c r="D188" s="40">
        <v>212</v>
      </c>
      <c r="E188" s="3">
        <f t="shared" ref="E188" si="140">C188*8</f>
        <v>4192</v>
      </c>
      <c r="F188" s="8">
        <f t="shared" si="101"/>
        <v>5.0572519083969467E-2</v>
      </c>
    </row>
    <row r="189" spans="1:6" ht="13" thickBot="1" x14ac:dyDescent="0.3">
      <c r="A189" s="2" t="s">
        <v>41</v>
      </c>
      <c r="B189" s="5" t="s">
        <v>9</v>
      </c>
      <c r="C189" s="6">
        <f t="shared" si="120"/>
        <v>823</v>
      </c>
      <c r="D189" s="6">
        <v>428</v>
      </c>
      <c r="E189" s="6">
        <f t="shared" ref="E189" si="141">SUM(E184:E188)</f>
        <v>5583</v>
      </c>
      <c r="F189" s="41">
        <f t="shared" si="101"/>
        <v>7.6661293211535017E-2</v>
      </c>
    </row>
    <row r="190" spans="1:6" ht="13" thickBot="1" x14ac:dyDescent="0.3">
      <c r="A190" s="2" t="s">
        <v>42</v>
      </c>
      <c r="B190" s="2" t="s">
        <v>15</v>
      </c>
      <c r="C190" s="40">
        <v>1</v>
      </c>
      <c r="D190" s="40">
        <v>0</v>
      </c>
      <c r="E190" s="3">
        <f t="shared" si="105"/>
        <v>0</v>
      </c>
      <c r="F190" s="8">
        <f t="shared" si="101"/>
        <v>1</v>
      </c>
    </row>
    <row r="191" spans="1:6" ht="13" thickBot="1" x14ac:dyDescent="0.3">
      <c r="A191" s="2" t="s">
        <v>42</v>
      </c>
      <c r="B191" s="2" t="s">
        <v>5</v>
      </c>
      <c r="C191" s="40">
        <v>9</v>
      </c>
      <c r="D191" s="40">
        <v>18</v>
      </c>
      <c r="E191" s="3">
        <f t="shared" si="105"/>
        <v>0</v>
      </c>
      <c r="F191" s="8">
        <f t="shared" si="101"/>
        <v>1</v>
      </c>
    </row>
    <row r="192" spans="1:6" ht="13" thickBot="1" x14ac:dyDescent="0.3">
      <c r="A192" s="2" t="s">
        <v>42</v>
      </c>
      <c r="B192" s="2" t="s">
        <v>6</v>
      </c>
      <c r="C192" s="40">
        <v>54</v>
      </c>
      <c r="D192" s="40">
        <v>40</v>
      </c>
      <c r="E192" s="3">
        <f t="shared" ref="E192" si="142">C192*4</f>
        <v>216</v>
      </c>
      <c r="F192" s="8">
        <f t="shared" si="101"/>
        <v>0.18518518518518517</v>
      </c>
    </row>
    <row r="193" spans="1:6" ht="13" thickBot="1" x14ac:dyDescent="0.3">
      <c r="A193" s="2" t="s">
        <v>42</v>
      </c>
      <c r="B193" s="2" t="s">
        <v>7</v>
      </c>
      <c r="C193" s="40">
        <v>235</v>
      </c>
      <c r="D193" s="40">
        <v>191</v>
      </c>
      <c r="E193" s="3">
        <f t="shared" ref="E193" si="143">C193*5</f>
        <v>1175</v>
      </c>
      <c r="F193" s="8">
        <f t="shared" si="101"/>
        <v>0.1625531914893617</v>
      </c>
    </row>
    <row r="194" spans="1:6" ht="13" thickBot="1" x14ac:dyDescent="0.3">
      <c r="A194" s="2" t="s">
        <v>42</v>
      </c>
      <c r="B194" s="2" t="s">
        <v>8</v>
      </c>
      <c r="C194" s="40">
        <v>524</v>
      </c>
      <c r="D194" s="40">
        <v>298</v>
      </c>
      <c r="E194" s="3">
        <f t="shared" ref="E194" si="144">C194*8</f>
        <v>4192</v>
      </c>
      <c r="F194" s="8">
        <f t="shared" si="101"/>
        <v>7.1087786259541985E-2</v>
      </c>
    </row>
    <row r="195" spans="1:6" ht="13" thickBot="1" x14ac:dyDescent="0.3">
      <c r="A195" s="2" t="s">
        <v>42</v>
      </c>
      <c r="B195" s="5" t="s">
        <v>9</v>
      </c>
      <c r="C195" s="6">
        <f t="shared" si="120"/>
        <v>823</v>
      </c>
      <c r="D195" s="6">
        <v>547</v>
      </c>
      <c r="E195" s="6">
        <f t="shared" ref="E195" si="145">SUM(E190:E194)</f>
        <v>5583</v>
      </c>
      <c r="F195" s="41">
        <f t="shared" si="101"/>
        <v>9.7975998567078629E-2</v>
      </c>
    </row>
    <row r="196" spans="1:6" ht="13" thickBot="1" x14ac:dyDescent="0.3">
      <c r="A196" s="2" t="s">
        <v>43</v>
      </c>
      <c r="B196" s="2" t="s">
        <v>15</v>
      </c>
      <c r="C196" s="40">
        <v>1</v>
      </c>
      <c r="D196" s="40">
        <v>0</v>
      </c>
      <c r="E196" s="3">
        <f t="shared" si="105"/>
        <v>0</v>
      </c>
      <c r="F196" s="8">
        <f t="shared" ref="F196:F272" si="146">IF(E196&lt;&gt;0,IFERROR(D196/E196,0),1)</f>
        <v>1</v>
      </c>
    </row>
    <row r="197" spans="1:6" ht="13" thickBot="1" x14ac:dyDescent="0.3">
      <c r="A197" s="2" t="s">
        <v>43</v>
      </c>
      <c r="B197" s="2" t="s">
        <v>5</v>
      </c>
      <c r="C197" s="40">
        <v>9</v>
      </c>
      <c r="D197" s="40">
        <v>17</v>
      </c>
      <c r="E197" s="3">
        <f t="shared" si="105"/>
        <v>0</v>
      </c>
      <c r="F197" s="8">
        <f t="shared" si="146"/>
        <v>1</v>
      </c>
    </row>
    <row r="198" spans="1:6" ht="13" thickBot="1" x14ac:dyDescent="0.3">
      <c r="A198" s="2" t="s">
        <v>43</v>
      </c>
      <c r="B198" s="2" t="s">
        <v>6</v>
      </c>
      <c r="C198" s="40">
        <v>54</v>
      </c>
      <c r="D198" s="40">
        <v>27</v>
      </c>
      <c r="E198" s="3">
        <f t="shared" ref="E198" si="147">C198*4</f>
        <v>216</v>
      </c>
      <c r="F198" s="8">
        <f t="shared" si="146"/>
        <v>0.125</v>
      </c>
    </row>
    <row r="199" spans="1:6" ht="13" thickBot="1" x14ac:dyDescent="0.3">
      <c r="A199" s="2" t="s">
        <v>43</v>
      </c>
      <c r="B199" s="2" t="s">
        <v>7</v>
      </c>
      <c r="C199" s="40">
        <v>235</v>
      </c>
      <c r="D199" s="40">
        <v>197</v>
      </c>
      <c r="E199" s="3">
        <f t="shared" ref="E199" si="148">C199*5</f>
        <v>1175</v>
      </c>
      <c r="F199" s="8">
        <f t="shared" si="146"/>
        <v>0.1676595744680851</v>
      </c>
    </row>
    <row r="200" spans="1:6" ht="13" thickBot="1" x14ac:dyDescent="0.3">
      <c r="A200" s="2" t="s">
        <v>43</v>
      </c>
      <c r="B200" s="2" t="s">
        <v>8</v>
      </c>
      <c r="C200" s="40">
        <v>524</v>
      </c>
      <c r="D200" s="40">
        <v>300</v>
      </c>
      <c r="E200" s="3">
        <f t="shared" ref="E200" si="149">C200*8</f>
        <v>4192</v>
      </c>
      <c r="F200" s="8">
        <f t="shared" si="146"/>
        <v>7.15648854961832E-2</v>
      </c>
    </row>
    <row r="201" spans="1:6" ht="13" thickBot="1" x14ac:dyDescent="0.3">
      <c r="A201" s="2" t="s">
        <v>43</v>
      </c>
      <c r="B201" s="5" t="s">
        <v>9</v>
      </c>
      <c r="C201" s="6">
        <f t="shared" si="120"/>
        <v>823</v>
      </c>
      <c r="D201" s="6">
        <v>541</v>
      </c>
      <c r="E201" s="6">
        <f t="shared" ref="E201" si="150">SUM(E196:E200)</f>
        <v>5583</v>
      </c>
      <c r="F201" s="41">
        <f t="shared" si="146"/>
        <v>9.6901307540748702E-2</v>
      </c>
    </row>
    <row r="202" spans="1:6" ht="13" thickBot="1" x14ac:dyDescent="0.3">
      <c r="A202" s="2" t="s">
        <v>44</v>
      </c>
      <c r="B202" s="2" t="s">
        <v>15</v>
      </c>
      <c r="C202" s="40">
        <v>1</v>
      </c>
      <c r="D202" s="40">
        <v>1</v>
      </c>
      <c r="E202" s="3">
        <f t="shared" ref="E202:E276" si="151">D202*0</f>
        <v>0</v>
      </c>
      <c r="F202" s="8">
        <f t="shared" si="146"/>
        <v>1</v>
      </c>
    </row>
    <row r="203" spans="1:6" ht="13" thickBot="1" x14ac:dyDescent="0.3">
      <c r="A203" s="2" t="s">
        <v>44</v>
      </c>
      <c r="B203" s="2" t="s">
        <v>5</v>
      </c>
      <c r="C203" s="40">
        <v>9</v>
      </c>
      <c r="D203" s="40">
        <v>20</v>
      </c>
      <c r="E203" s="3">
        <f t="shared" si="151"/>
        <v>0</v>
      </c>
      <c r="F203" s="8">
        <f t="shared" si="146"/>
        <v>1</v>
      </c>
    </row>
    <row r="204" spans="1:6" ht="13" thickBot="1" x14ac:dyDescent="0.3">
      <c r="A204" s="2" t="s">
        <v>44</v>
      </c>
      <c r="B204" s="2" t="s">
        <v>6</v>
      </c>
      <c r="C204" s="40">
        <v>54</v>
      </c>
      <c r="D204" s="40">
        <v>42</v>
      </c>
      <c r="E204" s="3">
        <f t="shared" ref="E204" si="152">C204*4</f>
        <v>216</v>
      </c>
      <c r="F204" s="8">
        <f t="shared" si="146"/>
        <v>0.19444444444444445</v>
      </c>
    </row>
    <row r="205" spans="1:6" ht="13" thickBot="1" x14ac:dyDescent="0.3">
      <c r="A205" s="2" t="s">
        <v>44</v>
      </c>
      <c r="B205" s="2" t="s">
        <v>7</v>
      </c>
      <c r="C205" s="40">
        <v>235</v>
      </c>
      <c r="D205" s="40">
        <v>176</v>
      </c>
      <c r="E205" s="3">
        <f t="shared" ref="E205" si="153">C205*5</f>
        <v>1175</v>
      </c>
      <c r="F205" s="8">
        <f t="shared" si="146"/>
        <v>0.1497872340425532</v>
      </c>
    </row>
    <row r="206" spans="1:6" ht="13" thickBot="1" x14ac:dyDescent="0.3">
      <c r="A206" s="2" t="s">
        <v>44</v>
      </c>
      <c r="B206" s="2" t="s">
        <v>8</v>
      </c>
      <c r="C206" s="40">
        <v>524</v>
      </c>
      <c r="D206" s="40">
        <v>298</v>
      </c>
      <c r="E206" s="3">
        <f t="shared" ref="E206" si="154">C206*8</f>
        <v>4192</v>
      </c>
      <c r="F206" s="8">
        <f t="shared" si="146"/>
        <v>7.1087786259541985E-2</v>
      </c>
    </row>
    <row r="207" spans="1:6" ht="13" thickBot="1" x14ac:dyDescent="0.3">
      <c r="A207" s="2" t="s">
        <v>44</v>
      </c>
      <c r="B207" s="5" t="s">
        <v>9</v>
      </c>
      <c r="C207" s="6">
        <f t="shared" si="120"/>
        <v>823</v>
      </c>
      <c r="D207" s="6">
        <v>537</v>
      </c>
      <c r="E207" s="6">
        <f t="shared" ref="E207" si="155">SUM(E202:E206)</f>
        <v>5583</v>
      </c>
      <c r="F207" s="41">
        <f t="shared" si="146"/>
        <v>9.6184846856528741E-2</v>
      </c>
    </row>
    <row r="208" spans="1:6" ht="13" thickBot="1" x14ac:dyDescent="0.3">
      <c r="A208" s="2" t="s">
        <v>45</v>
      </c>
      <c r="B208" s="2" t="s">
        <v>15</v>
      </c>
      <c r="C208" s="40">
        <v>1</v>
      </c>
      <c r="D208" s="40">
        <v>1</v>
      </c>
      <c r="E208" s="3">
        <f t="shared" si="151"/>
        <v>0</v>
      </c>
      <c r="F208" s="8">
        <f t="shared" si="146"/>
        <v>1</v>
      </c>
    </row>
    <row r="209" spans="1:6" ht="13" thickBot="1" x14ac:dyDescent="0.3">
      <c r="A209" s="2" t="s">
        <v>45</v>
      </c>
      <c r="B209" s="2" t="s">
        <v>5</v>
      </c>
      <c r="C209" s="40">
        <v>9</v>
      </c>
      <c r="D209" s="40">
        <v>16</v>
      </c>
      <c r="E209" s="3">
        <f t="shared" si="151"/>
        <v>0</v>
      </c>
      <c r="F209" s="8">
        <f t="shared" si="146"/>
        <v>1</v>
      </c>
    </row>
    <row r="210" spans="1:6" ht="13" thickBot="1" x14ac:dyDescent="0.3">
      <c r="A210" s="2" t="s">
        <v>45</v>
      </c>
      <c r="B210" s="2" t="s">
        <v>6</v>
      </c>
      <c r="C210" s="40">
        <v>54</v>
      </c>
      <c r="D210" s="40">
        <v>60</v>
      </c>
      <c r="E210" s="3">
        <f t="shared" ref="E210" si="156">C210*4</f>
        <v>216</v>
      </c>
      <c r="F210" s="8">
        <f t="shared" si="146"/>
        <v>0.27777777777777779</v>
      </c>
    </row>
    <row r="211" spans="1:6" ht="13" thickBot="1" x14ac:dyDescent="0.3">
      <c r="A211" s="2" t="s">
        <v>45</v>
      </c>
      <c r="B211" s="2" t="s">
        <v>7</v>
      </c>
      <c r="C211" s="40">
        <v>235</v>
      </c>
      <c r="D211" s="40">
        <v>200</v>
      </c>
      <c r="E211" s="3">
        <f t="shared" ref="E211" si="157">C211*5</f>
        <v>1175</v>
      </c>
      <c r="F211" s="8">
        <f t="shared" si="146"/>
        <v>0.1702127659574468</v>
      </c>
    </row>
    <row r="212" spans="1:6" ht="13" thickBot="1" x14ac:dyDescent="0.3">
      <c r="A212" s="2" t="s">
        <v>45</v>
      </c>
      <c r="B212" s="2" t="s">
        <v>8</v>
      </c>
      <c r="C212" s="40">
        <v>524</v>
      </c>
      <c r="D212" s="40">
        <v>362</v>
      </c>
      <c r="E212" s="3">
        <f t="shared" ref="E212" si="158">C212*8</f>
        <v>4192</v>
      </c>
      <c r="F212" s="8">
        <f t="shared" si="146"/>
        <v>8.6354961832061067E-2</v>
      </c>
    </row>
    <row r="213" spans="1:6" ht="13" thickBot="1" x14ac:dyDescent="0.3">
      <c r="A213" s="2" t="s">
        <v>45</v>
      </c>
      <c r="B213" s="5" t="s">
        <v>9</v>
      </c>
      <c r="C213" s="6">
        <f t="shared" si="120"/>
        <v>823</v>
      </c>
      <c r="D213" s="6">
        <v>639</v>
      </c>
      <c r="E213" s="6">
        <f t="shared" ref="E213" si="159">SUM(E208:E212)</f>
        <v>5583</v>
      </c>
      <c r="F213" s="41">
        <f t="shared" si="146"/>
        <v>0.11445459430413756</v>
      </c>
    </row>
    <row r="214" spans="1:6" ht="13" thickBot="1" x14ac:dyDescent="0.3">
      <c r="A214" s="2" t="s">
        <v>46</v>
      </c>
      <c r="B214" s="2" t="s">
        <v>15</v>
      </c>
      <c r="C214" s="40">
        <v>1</v>
      </c>
      <c r="D214" s="40">
        <v>2</v>
      </c>
      <c r="E214" s="3">
        <f t="shared" si="151"/>
        <v>0</v>
      </c>
      <c r="F214" s="8">
        <f t="shared" si="146"/>
        <v>1</v>
      </c>
    </row>
    <row r="215" spans="1:6" ht="13" thickBot="1" x14ac:dyDescent="0.3">
      <c r="A215" s="2" t="s">
        <v>46</v>
      </c>
      <c r="B215" s="2" t="s">
        <v>5</v>
      </c>
      <c r="C215" s="40">
        <v>9</v>
      </c>
      <c r="D215" s="40">
        <v>14</v>
      </c>
      <c r="E215" s="3">
        <f t="shared" si="151"/>
        <v>0</v>
      </c>
      <c r="F215" s="8">
        <f t="shared" si="146"/>
        <v>1</v>
      </c>
    </row>
    <row r="216" spans="1:6" ht="13" thickBot="1" x14ac:dyDescent="0.3">
      <c r="A216" s="2" t="s">
        <v>46</v>
      </c>
      <c r="B216" s="2" t="s">
        <v>6</v>
      </c>
      <c r="C216" s="40">
        <v>54</v>
      </c>
      <c r="D216" s="40">
        <v>33</v>
      </c>
      <c r="E216" s="3">
        <f t="shared" ref="E216" si="160">C216*4</f>
        <v>216</v>
      </c>
      <c r="F216" s="8">
        <f t="shared" si="146"/>
        <v>0.15277777777777779</v>
      </c>
    </row>
    <row r="217" spans="1:6" ht="13" thickBot="1" x14ac:dyDescent="0.3">
      <c r="A217" s="2" t="s">
        <v>46</v>
      </c>
      <c r="B217" s="2" t="s">
        <v>7</v>
      </c>
      <c r="C217" s="40">
        <v>235</v>
      </c>
      <c r="D217" s="40">
        <v>183</v>
      </c>
      <c r="E217" s="3">
        <f t="shared" ref="E217" si="161">C217*5</f>
        <v>1175</v>
      </c>
      <c r="F217" s="8">
        <f t="shared" si="146"/>
        <v>0.15574468085106383</v>
      </c>
    </row>
    <row r="218" spans="1:6" ht="13" thickBot="1" x14ac:dyDescent="0.3">
      <c r="A218" s="2" t="s">
        <v>46</v>
      </c>
      <c r="B218" s="2" t="s">
        <v>8</v>
      </c>
      <c r="C218" s="40">
        <v>524</v>
      </c>
      <c r="D218" s="40">
        <v>263</v>
      </c>
      <c r="E218" s="3">
        <f t="shared" ref="E218" si="162">C218*8</f>
        <v>4192</v>
      </c>
      <c r="F218" s="8">
        <f t="shared" si="146"/>
        <v>6.2738549618320608E-2</v>
      </c>
    </row>
    <row r="219" spans="1:6" ht="13" thickBot="1" x14ac:dyDescent="0.3">
      <c r="A219" s="2" t="s">
        <v>46</v>
      </c>
      <c r="B219" s="5" t="s">
        <v>9</v>
      </c>
      <c r="C219" s="6">
        <f t="shared" ref="C219:C292" si="163">SUM(C214:C218)</f>
        <v>823</v>
      </c>
      <c r="D219" s="6">
        <v>495</v>
      </c>
      <c r="E219" s="6">
        <f t="shared" ref="E219" si="164">SUM(E214:E218)</f>
        <v>5583</v>
      </c>
      <c r="F219" s="41">
        <f t="shared" si="146"/>
        <v>8.8662009672219239E-2</v>
      </c>
    </row>
    <row r="220" spans="1:6" ht="13" thickBot="1" x14ac:dyDescent="0.3">
      <c r="A220" s="21" t="s">
        <v>110</v>
      </c>
      <c r="B220" s="21"/>
      <c r="C220" s="42">
        <v>823</v>
      </c>
      <c r="D220" s="42">
        <f>SUM(D219,D213,D207,D201,D195,D189,D183,D177,D171,D165,D159,D226, D153)</f>
        <v>7411</v>
      </c>
      <c r="E220" s="42">
        <f>SUM(E219,E213,E207,E201,E195,E189,E183,E177,E171,E165,E159,E226, E153)</f>
        <v>72579</v>
      </c>
      <c r="F220" s="43">
        <f>IF(E220&lt;&gt;0,IFERROR(D220/E220,0),1)</f>
        <v>0.10210942559142451</v>
      </c>
    </row>
    <row r="221" spans="1:6" ht="13" thickBot="1" x14ac:dyDescent="0.3">
      <c r="A221" s="2" t="s">
        <v>102</v>
      </c>
      <c r="B221" s="2" t="s">
        <v>15</v>
      </c>
      <c r="C221" s="40">
        <v>1</v>
      </c>
      <c r="D221" s="40">
        <v>6</v>
      </c>
      <c r="E221" s="3">
        <f t="shared" si="151"/>
        <v>0</v>
      </c>
      <c r="F221" s="8">
        <f t="shared" si="146"/>
        <v>1</v>
      </c>
    </row>
    <row r="222" spans="1:6" ht="13" thickBot="1" x14ac:dyDescent="0.3">
      <c r="A222" s="2" t="s">
        <v>102</v>
      </c>
      <c r="B222" s="2" t="s">
        <v>5</v>
      </c>
      <c r="C222" s="40">
        <v>9</v>
      </c>
      <c r="D222" s="40">
        <v>21</v>
      </c>
      <c r="E222" s="3">
        <f t="shared" si="151"/>
        <v>0</v>
      </c>
      <c r="F222" s="8">
        <f t="shared" si="146"/>
        <v>1</v>
      </c>
    </row>
    <row r="223" spans="1:6" ht="13" thickBot="1" x14ac:dyDescent="0.3">
      <c r="A223" s="2" t="s">
        <v>102</v>
      </c>
      <c r="B223" s="2" t="s">
        <v>6</v>
      </c>
      <c r="C223" s="40">
        <v>54</v>
      </c>
      <c r="D223" s="40">
        <v>69</v>
      </c>
      <c r="E223" s="3">
        <f t="shared" ref="E223" si="165">C223*4</f>
        <v>216</v>
      </c>
      <c r="F223" s="8">
        <f t="shared" si="146"/>
        <v>0.31944444444444442</v>
      </c>
    </row>
    <row r="224" spans="1:6" ht="13" thickBot="1" x14ac:dyDescent="0.3">
      <c r="A224" s="2" t="s">
        <v>102</v>
      </c>
      <c r="B224" s="2" t="s">
        <v>7</v>
      </c>
      <c r="C224" s="40">
        <v>235</v>
      </c>
      <c r="D224" s="40">
        <v>255</v>
      </c>
      <c r="E224" s="3">
        <f t="shared" ref="E224" si="166">C224*5</f>
        <v>1175</v>
      </c>
      <c r="F224" s="8">
        <f t="shared" si="146"/>
        <v>0.21702127659574469</v>
      </c>
    </row>
    <row r="225" spans="1:9" ht="13" thickBot="1" x14ac:dyDescent="0.3">
      <c r="A225" s="2" t="s">
        <v>102</v>
      </c>
      <c r="B225" s="2" t="s">
        <v>8</v>
      </c>
      <c r="C225" s="40">
        <v>524</v>
      </c>
      <c r="D225" s="40">
        <v>360</v>
      </c>
      <c r="E225" s="3">
        <f t="shared" ref="E225" si="167">C225*8</f>
        <v>4192</v>
      </c>
      <c r="F225" s="8">
        <f t="shared" si="146"/>
        <v>8.5877862595419852E-2</v>
      </c>
    </row>
    <row r="226" spans="1:9" ht="13" thickBot="1" x14ac:dyDescent="0.3">
      <c r="A226" s="2" t="s">
        <v>102</v>
      </c>
      <c r="B226" s="5" t="s">
        <v>9</v>
      </c>
      <c r="C226" s="6">
        <f>SUM(C221:C225)</f>
        <v>823</v>
      </c>
      <c r="D226" s="6">
        <v>711</v>
      </c>
      <c r="E226" s="6">
        <f>SUM(E221:E225)</f>
        <v>5583</v>
      </c>
      <c r="F226" s="41">
        <f t="shared" si="146"/>
        <v>0.12735088662009672</v>
      </c>
    </row>
    <row r="227" spans="1:9" ht="13" thickBot="1" x14ac:dyDescent="0.3">
      <c r="A227" s="2" t="s">
        <v>103</v>
      </c>
      <c r="B227" s="2" t="s">
        <v>15</v>
      </c>
      <c r="C227" s="40">
        <v>1</v>
      </c>
      <c r="D227" s="40">
        <v>3</v>
      </c>
      <c r="E227" s="3">
        <f t="shared" si="151"/>
        <v>0</v>
      </c>
      <c r="F227" s="8">
        <f t="shared" si="146"/>
        <v>1</v>
      </c>
    </row>
    <row r="228" spans="1:9" ht="13" thickBot="1" x14ac:dyDescent="0.3">
      <c r="A228" s="2" t="s">
        <v>103</v>
      </c>
      <c r="B228" s="2" t="s">
        <v>5</v>
      </c>
      <c r="C228" s="40">
        <v>9</v>
      </c>
      <c r="D228" s="40">
        <v>20</v>
      </c>
      <c r="E228" s="3">
        <f t="shared" si="151"/>
        <v>0</v>
      </c>
      <c r="F228" s="8">
        <f t="shared" si="146"/>
        <v>1</v>
      </c>
    </row>
    <row r="229" spans="1:9" ht="13" thickBot="1" x14ac:dyDescent="0.3">
      <c r="A229" s="2" t="s">
        <v>103</v>
      </c>
      <c r="B229" s="2" t="s">
        <v>6</v>
      </c>
      <c r="C229" s="40">
        <v>54</v>
      </c>
      <c r="D229" s="40">
        <v>58</v>
      </c>
      <c r="E229" s="3">
        <f t="shared" ref="E229" si="168">C229*4</f>
        <v>216</v>
      </c>
      <c r="F229" s="8">
        <f t="shared" si="146"/>
        <v>0.26851851851851855</v>
      </c>
    </row>
    <row r="230" spans="1:9" ht="13" thickBot="1" x14ac:dyDescent="0.3">
      <c r="A230" s="2" t="s">
        <v>103</v>
      </c>
      <c r="B230" s="2" t="s">
        <v>7</v>
      </c>
      <c r="C230" s="40">
        <v>235</v>
      </c>
      <c r="D230" s="40">
        <v>214</v>
      </c>
      <c r="E230" s="3">
        <f t="shared" ref="E230" si="169">C230*5</f>
        <v>1175</v>
      </c>
      <c r="F230" s="8">
        <f t="shared" si="146"/>
        <v>0.18212765957446808</v>
      </c>
    </row>
    <row r="231" spans="1:9" ht="13" thickBot="1" x14ac:dyDescent="0.3">
      <c r="A231" s="2" t="s">
        <v>103</v>
      </c>
      <c r="B231" s="2" t="s">
        <v>8</v>
      </c>
      <c r="C231" s="40">
        <v>524</v>
      </c>
      <c r="D231" s="40">
        <v>324</v>
      </c>
      <c r="E231" s="3">
        <f t="shared" ref="E231" si="170">C231*8</f>
        <v>4192</v>
      </c>
      <c r="F231" s="8">
        <f t="shared" si="146"/>
        <v>7.7290076335877866E-2</v>
      </c>
    </row>
    <row r="232" spans="1:9" ht="13" thickBot="1" x14ac:dyDescent="0.3">
      <c r="A232" s="2" t="s">
        <v>103</v>
      </c>
      <c r="B232" s="5" t="s">
        <v>9</v>
      </c>
      <c r="C232" s="6">
        <f t="shared" si="163"/>
        <v>823</v>
      </c>
      <c r="D232" s="6">
        <v>619</v>
      </c>
      <c r="E232" s="6">
        <f t="shared" ref="E232" si="171">SUM(E227:E231)</f>
        <v>5583</v>
      </c>
      <c r="F232" s="41">
        <f t="shared" si="146"/>
        <v>0.11087229088303779</v>
      </c>
    </row>
    <row r="233" spans="1:9" ht="13" thickBot="1" x14ac:dyDescent="0.3">
      <c r="A233" s="2" t="s">
        <v>104</v>
      </c>
      <c r="B233" s="2" t="s">
        <v>15</v>
      </c>
      <c r="C233" s="40">
        <v>1</v>
      </c>
      <c r="D233" s="40">
        <v>3</v>
      </c>
      <c r="E233" s="3">
        <f t="shared" si="151"/>
        <v>0</v>
      </c>
      <c r="F233" s="8">
        <f t="shared" si="146"/>
        <v>1</v>
      </c>
    </row>
    <row r="234" spans="1:9" ht="13" thickBot="1" x14ac:dyDescent="0.3">
      <c r="A234" s="2" t="s">
        <v>104</v>
      </c>
      <c r="B234" s="2" t="s">
        <v>5</v>
      </c>
      <c r="C234" s="40">
        <v>9</v>
      </c>
      <c r="D234" s="40">
        <v>37</v>
      </c>
      <c r="E234" s="3">
        <f t="shared" si="151"/>
        <v>0</v>
      </c>
      <c r="F234" s="8">
        <f t="shared" si="146"/>
        <v>1</v>
      </c>
    </row>
    <row r="235" spans="1:9" ht="13" thickBot="1" x14ac:dyDescent="0.3">
      <c r="A235" s="2" t="s">
        <v>104</v>
      </c>
      <c r="B235" s="2" t="s">
        <v>6</v>
      </c>
      <c r="C235" s="40">
        <v>54</v>
      </c>
      <c r="D235" s="40">
        <v>52</v>
      </c>
      <c r="E235" s="3">
        <f t="shared" ref="E235" si="172">C235*4</f>
        <v>216</v>
      </c>
      <c r="F235" s="8">
        <f t="shared" si="146"/>
        <v>0.24074074074074073</v>
      </c>
    </row>
    <row r="236" spans="1:9" ht="13" thickBot="1" x14ac:dyDescent="0.3">
      <c r="A236" s="2" t="s">
        <v>104</v>
      </c>
      <c r="B236" s="2" t="s">
        <v>7</v>
      </c>
      <c r="C236" s="40">
        <v>235</v>
      </c>
      <c r="D236" s="40">
        <v>210</v>
      </c>
      <c r="E236" s="3">
        <f t="shared" ref="E236" si="173">C236*5</f>
        <v>1175</v>
      </c>
      <c r="F236" s="8">
        <f t="shared" si="146"/>
        <v>0.17872340425531916</v>
      </c>
    </row>
    <row r="237" spans="1:9" ht="13" thickBot="1" x14ac:dyDescent="0.3">
      <c r="A237" s="2" t="s">
        <v>104</v>
      </c>
      <c r="B237" s="2" t="s">
        <v>8</v>
      </c>
      <c r="C237" s="40">
        <v>524</v>
      </c>
      <c r="D237" s="40">
        <v>386</v>
      </c>
      <c r="E237" s="3">
        <f t="shared" ref="E237" si="174">C237*8</f>
        <v>4192</v>
      </c>
      <c r="F237" s="8">
        <f t="shared" si="146"/>
        <v>9.2080152671755719E-2</v>
      </c>
      <c r="I237">
        <f>E238*12</f>
        <v>66996</v>
      </c>
    </row>
    <row r="238" spans="1:9" ht="13" thickBot="1" x14ac:dyDescent="0.3">
      <c r="A238" s="2" t="s">
        <v>104</v>
      </c>
      <c r="B238" s="5" t="s">
        <v>9</v>
      </c>
      <c r="C238" s="6">
        <f t="shared" si="163"/>
        <v>823</v>
      </c>
      <c r="D238" s="6">
        <v>688</v>
      </c>
      <c r="E238" s="6">
        <f t="shared" ref="E238" si="175">SUM(E233:E237)</f>
        <v>5583</v>
      </c>
      <c r="F238" s="41">
        <f t="shared" si="146"/>
        <v>0.123231237685832</v>
      </c>
    </row>
    <row r="239" spans="1:9" ht="13" thickBot="1" x14ac:dyDescent="0.3">
      <c r="A239" s="2" t="s">
        <v>105</v>
      </c>
      <c r="B239" s="2" t="s">
        <v>15</v>
      </c>
      <c r="C239" s="40">
        <v>1</v>
      </c>
      <c r="D239" s="40">
        <v>2</v>
      </c>
      <c r="E239" s="3">
        <f t="shared" si="151"/>
        <v>0</v>
      </c>
      <c r="F239" s="8">
        <f t="shared" si="146"/>
        <v>1</v>
      </c>
    </row>
    <row r="240" spans="1:9" ht="13" thickBot="1" x14ac:dyDescent="0.3">
      <c r="A240" s="2" t="s">
        <v>105</v>
      </c>
      <c r="B240" s="2" t="s">
        <v>5</v>
      </c>
      <c r="C240" s="40">
        <v>9</v>
      </c>
      <c r="D240" s="40">
        <v>14</v>
      </c>
      <c r="E240" s="3">
        <f t="shared" si="151"/>
        <v>0</v>
      </c>
      <c r="F240" s="8">
        <f t="shared" si="146"/>
        <v>1</v>
      </c>
    </row>
    <row r="241" spans="1:6" ht="13" thickBot="1" x14ac:dyDescent="0.3">
      <c r="A241" s="2" t="s">
        <v>105</v>
      </c>
      <c r="B241" s="2" t="s">
        <v>6</v>
      </c>
      <c r="C241" s="40">
        <v>54</v>
      </c>
      <c r="D241" s="40">
        <v>22</v>
      </c>
      <c r="E241" s="3">
        <f t="shared" ref="E241" si="176">C241*4</f>
        <v>216</v>
      </c>
      <c r="F241" s="8">
        <f t="shared" si="146"/>
        <v>0.10185185185185185</v>
      </c>
    </row>
    <row r="242" spans="1:6" ht="13" thickBot="1" x14ac:dyDescent="0.3">
      <c r="A242" s="2" t="s">
        <v>105</v>
      </c>
      <c r="B242" s="2" t="s">
        <v>7</v>
      </c>
      <c r="C242" s="40">
        <v>235</v>
      </c>
      <c r="D242" s="40">
        <v>132</v>
      </c>
      <c r="E242" s="3">
        <f t="shared" ref="E242" si="177">C242*5</f>
        <v>1175</v>
      </c>
      <c r="F242" s="8">
        <f t="shared" si="146"/>
        <v>0.11234042553191489</v>
      </c>
    </row>
    <row r="243" spans="1:6" ht="13" thickBot="1" x14ac:dyDescent="0.3">
      <c r="A243" s="2" t="s">
        <v>105</v>
      </c>
      <c r="B243" s="2" t="s">
        <v>8</v>
      </c>
      <c r="C243" s="40">
        <v>524</v>
      </c>
      <c r="D243" s="40">
        <v>272</v>
      </c>
      <c r="E243" s="3">
        <f t="shared" ref="E243" si="178">C243*8</f>
        <v>4192</v>
      </c>
      <c r="F243" s="8">
        <f t="shared" si="146"/>
        <v>6.4885496183206104E-2</v>
      </c>
    </row>
    <row r="244" spans="1:6" ht="13" thickBot="1" x14ac:dyDescent="0.3">
      <c r="A244" s="2" t="s">
        <v>105</v>
      </c>
      <c r="B244" s="5" t="s">
        <v>9</v>
      </c>
      <c r="C244" s="6">
        <f t="shared" si="163"/>
        <v>823</v>
      </c>
      <c r="D244" s="6">
        <v>442</v>
      </c>
      <c r="E244" s="6">
        <f t="shared" ref="E244" si="179">SUM(E239:E243)</f>
        <v>5583</v>
      </c>
      <c r="F244" s="41">
        <f t="shared" si="146"/>
        <v>7.9168905606304851E-2</v>
      </c>
    </row>
    <row r="245" spans="1:6" ht="13" thickBot="1" x14ac:dyDescent="0.3">
      <c r="A245" s="2" t="s">
        <v>113</v>
      </c>
      <c r="B245" s="2" t="s">
        <v>15</v>
      </c>
      <c r="C245" s="40">
        <v>1</v>
      </c>
      <c r="D245" s="40">
        <v>0</v>
      </c>
      <c r="E245" s="3">
        <f t="shared" ref="E245:E246" si="180">D245*0</f>
        <v>0</v>
      </c>
      <c r="F245" s="8">
        <f t="shared" si="146"/>
        <v>1</v>
      </c>
    </row>
    <row r="246" spans="1:6" ht="13" thickBot="1" x14ac:dyDescent="0.3">
      <c r="A246" s="2" t="s">
        <v>113</v>
      </c>
      <c r="B246" s="2" t="s">
        <v>5</v>
      </c>
      <c r="C246" s="40">
        <v>9</v>
      </c>
      <c r="D246" s="40">
        <v>17</v>
      </c>
      <c r="E246" s="3">
        <f t="shared" si="180"/>
        <v>0</v>
      </c>
      <c r="F246" s="8">
        <f t="shared" si="146"/>
        <v>1</v>
      </c>
    </row>
    <row r="247" spans="1:6" ht="13" thickBot="1" x14ac:dyDescent="0.3">
      <c r="A247" s="2" t="s">
        <v>113</v>
      </c>
      <c r="B247" s="2" t="s">
        <v>6</v>
      </c>
      <c r="C247" s="40">
        <v>54</v>
      </c>
      <c r="D247" s="40">
        <v>36</v>
      </c>
      <c r="E247" s="3">
        <f t="shared" ref="E247" si="181">C247*4</f>
        <v>216</v>
      </c>
      <c r="F247" s="8">
        <f t="shared" si="146"/>
        <v>0.16666666666666666</v>
      </c>
    </row>
    <row r="248" spans="1:6" ht="13" thickBot="1" x14ac:dyDescent="0.3">
      <c r="A248" s="2" t="s">
        <v>113</v>
      </c>
      <c r="B248" s="2" t="s">
        <v>7</v>
      </c>
      <c r="C248" s="40">
        <v>235</v>
      </c>
      <c r="D248" s="40">
        <v>207</v>
      </c>
      <c r="E248" s="3">
        <f t="shared" ref="E248" si="182">C248*5</f>
        <v>1175</v>
      </c>
      <c r="F248" s="8">
        <f t="shared" si="146"/>
        <v>0.17617021276595746</v>
      </c>
    </row>
    <row r="249" spans="1:6" ht="13" thickBot="1" x14ac:dyDescent="0.3">
      <c r="A249" s="2" t="s">
        <v>113</v>
      </c>
      <c r="B249" s="2" t="s">
        <v>8</v>
      </c>
      <c r="C249" s="40">
        <v>524</v>
      </c>
      <c r="D249" s="40">
        <v>288</v>
      </c>
      <c r="E249" s="3">
        <f t="shared" ref="E249" si="183">C249*8</f>
        <v>4192</v>
      </c>
      <c r="F249" s="8">
        <f t="shared" si="146"/>
        <v>6.8702290076335881E-2</v>
      </c>
    </row>
    <row r="250" spans="1:6" ht="13" thickBot="1" x14ac:dyDescent="0.3">
      <c r="A250" s="2" t="s">
        <v>113</v>
      </c>
      <c r="B250" s="5" t="s">
        <v>9</v>
      </c>
      <c r="C250" s="6">
        <f t="shared" ref="C250:C256" si="184">SUM(C245:C249)</f>
        <v>823</v>
      </c>
      <c r="D250" s="6">
        <v>548</v>
      </c>
      <c r="E250" s="6">
        <f t="shared" ref="E250" si="185">SUM(E245:E249)</f>
        <v>5583</v>
      </c>
      <c r="F250" s="41">
        <f t="shared" si="146"/>
        <v>9.8155113738133626E-2</v>
      </c>
    </row>
    <row r="251" spans="1:6" ht="13" thickBot="1" x14ac:dyDescent="0.3">
      <c r="A251" s="2" t="s">
        <v>114</v>
      </c>
      <c r="B251" s="2" t="s">
        <v>15</v>
      </c>
      <c r="C251" s="40">
        <v>1</v>
      </c>
      <c r="D251" s="40">
        <v>0</v>
      </c>
      <c r="E251" s="3">
        <f t="shared" ref="E251:E252" si="186">D251*0</f>
        <v>0</v>
      </c>
      <c r="F251" s="8">
        <f t="shared" si="146"/>
        <v>1</v>
      </c>
    </row>
    <row r="252" spans="1:6" ht="13" thickBot="1" x14ac:dyDescent="0.3">
      <c r="A252" s="2" t="s">
        <v>114</v>
      </c>
      <c r="B252" s="2" t="s">
        <v>5</v>
      </c>
      <c r="C252" s="40">
        <v>9</v>
      </c>
      <c r="D252" s="40">
        <v>10</v>
      </c>
      <c r="E252" s="3">
        <f t="shared" si="186"/>
        <v>0</v>
      </c>
      <c r="F252" s="8">
        <f t="shared" si="146"/>
        <v>1</v>
      </c>
    </row>
    <row r="253" spans="1:6" ht="13" thickBot="1" x14ac:dyDescent="0.3">
      <c r="A253" s="2" t="s">
        <v>114</v>
      </c>
      <c r="B253" s="2" t="s">
        <v>6</v>
      </c>
      <c r="C253" s="40">
        <v>54</v>
      </c>
      <c r="D253" s="40">
        <v>21</v>
      </c>
      <c r="E253" s="3">
        <f t="shared" ref="E253" si="187">C253*4</f>
        <v>216</v>
      </c>
      <c r="F253" s="8">
        <f t="shared" si="146"/>
        <v>9.7222222222222224E-2</v>
      </c>
    </row>
    <row r="254" spans="1:6" ht="13" thickBot="1" x14ac:dyDescent="0.3">
      <c r="A254" s="2" t="s">
        <v>114</v>
      </c>
      <c r="B254" s="2" t="s">
        <v>7</v>
      </c>
      <c r="C254" s="40">
        <v>235</v>
      </c>
      <c r="D254" s="40">
        <v>149</v>
      </c>
      <c r="E254" s="3">
        <f t="shared" ref="E254" si="188">C254*5</f>
        <v>1175</v>
      </c>
      <c r="F254" s="8">
        <f t="shared" si="146"/>
        <v>0.12680851063829787</v>
      </c>
    </row>
    <row r="255" spans="1:6" ht="13" thickBot="1" x14ac:dyDescent="0.3">
      <c r="A255" s="2" t="s">
        <v>114</v>
      </c>
      <c r="B255" s="2" t="s">
        <v>8</v>
      </c>
      <c r="C255" s="40">
        <v>524</v>
      </c>
      <c r="D255" s="40">
        <v>248</v>
      </c>
      <c r="E255" s="3">
        <f t="shared" ref="E255" si="189">C255*8</f>
        <v>4192</v>
      </c>
      <c r="F255" s="8">
        <f t="shared" si="146"/>
        <v>5.9160305343511452E-2</v>
      </c>
    </row>
    <row r="256" spans="1:6" ht="13" thickBot="1" x14ac:dyDescent="0.3">
      <c r="A256" s="2" t="s">
        <v>114</v>
      </c>
      <c r="B256" s="5" t="s">
        <v>9</v>
      </c>
      <c r="C256" s="6">
        <f t="shared" si="184"/>
        <v>823</v>
      </c>
      <c r="D256" s="6">
        <v>428</v>
      </c>
      <c r="E256" s="6">
        <f t="shared" ref="E256" si="190">SUM(E251:E255)</f>
        <v>5583</v>
      </c>
      <c r="F256" s="41">
        <f t="shared" si="146"/>
        <v>7.6661293211535017E-2</v>
      </c>
    </row>
    <row r="257" spans="1:6" ht="13" thickBot="1" x14ac:dyDescent="0.3">
      <c r="A257" s="2" t="s">
        <v>47</v>
      </c>
      <c r="B257" s="2" t="s">
        <v>15</v>
      </c>
      <c r="C257" s="40">
        <v>1</v>
      </c>
      <c r="D257" s="40">
        <v>0</v>
      </c>
      <c r="E257" s="3">
        <f t="shared" si="151"/>
        <v>0</v>
      </c>
      <c r="F257" s="8">
        <f t="shared" si="146"/>
        <v>1</v>
      </c>
    </row>
    <row r="258" spans="1:6" ht="13" thickBot="1" x14ac:dyDescent="0.3">
      <c r="A258" s="2" t="s">
        <v>47</v>
      </c>
      <c r="B258" s="2" t="s">
        <v>5</v>
      </c>
      <c r="C258" s="40">
        <v>9</v>
      </c>
      <c r="D258" s="40">
        <v>16</v>
      </c>
      <c r="E258" s="3">
        <f t="shared" si="151"/>
        <v>0</v>
      </c>
      <c r="F258" s="8">
        <f t="shared" si="146"/>
        <v>1</v>
      </c>
    </row>
    <row r="259" spans="1:6" ht="13" thickBot="1" x14ac:dyDescent="0.3">
      <c r="A259" s="2" t="s">
        <v>47</v>
      </c>
      <c r="B259" s="2" t="s">
        <v>6</v>
      </c>
      <c r="C259" s="40">
        <v>54</v>
      </c>
      <c r="D259" s="40">
        <v>41</v>
      </c>
      <c r="E259" s="3">
        <f t="shared" ref="E259" si="191">C259*4</f>
        <v>216</v>
      </c>
      <c r="F259" s="8">
        <f t="shared" si="146"/>
        <v>0.18981481481481483</v>
      </c>
    </row>
    <row r="260" spans="1:6" ht="13" thickBot="1" x14ac:dyDescent="0.3">
      <c r="A260" s="2" t="s">
        <v>47</v>
      </c>
      <c r="B260" s="2" t="s">
        <v>7</v>
      </c>
      <c r="C260" s="40">
        <v>235</v>
      </c>
      <c r="D260" s="40">
        <v>189</v>
      </c>
      <c r="E260" s="3">
        <f t="shared" ref="E260" si="192">C260*5</f>
        <v>1175</v>
      </c>
      <c r="F260" s="8">
        <f t="shared" si="146"/>
        <v>0.16085106382978723</v>
      </c>
    </row>
    <row r="261" spans="1:6" ht="13" thickBot="1" x14ac:dyDescent="0.3">
      <c r="A261" s="2" t="s">
        <v>47</v>
      </c>
      <c r="B261" s="2" t="s">
        <v>8</v>
      </c>
      <c r="C261" s="40">
        <v>524</v>
      </c>
      <c r="D261" s="40">
        <v>266</v>
      </c>
      <c r="E261" s="3">
        <f t="shared" ref="E261" si="193">C261*8</f>
        <v>4192</v>
      </c>
      <c r="F261" s="8">
        <f t="shared" si="146"/>
        <v>6.3454198473282444E-2</v>
      </c>
    </row>
    <row r="262" spans="1:6" ht="13" thickBot="1" x14ac:dyDescent="0.3">
      <c r="A262" s="2" t="s">
        <v>47</v>
      </c>
      <c r="B262" s="5" t="s">
        <v>9</v>
      </c>
      <c r="C262" s="6">
        <f t="shared" si="163"/>
        <v>823</v>
      </c>
      <c r="D262" s="6">
        <v>512</v>
      </c>
      <c r="E262" s="6">
        <f t="shared" ref="E262" si="194">SUM(E257:E261)</f>
        <v>5583</v>
      </c>
      <c r="F262" s="41">
        <f t="shared" si="146"/>
        <v>9.1706967580154036E-2</v>
      </c>
    </row>
    <row r="263" spans="1:6" ht="13" thickBot="1" x14ac:dyDescent="0.3">
      <c r="A263" s="2" t="s">
        <v>48</v>
      </c>
      <c r="B263" s="2" t="s">
        <v>15</v>
      </c>
      <c r="C263" s="40">
        <v>1</v>
      </c>
      <c r="D263" s="40">
        <v>0</v>
      </c>
      <c r="E263" s="3">
        <f t="shared" si="151"/>
        <v>0</v>
      </c>
      <c r="F263" s="8">
        <f t="shared" si="146"/>
        <v>1</v>
      </c>
    </row>
    <row r="264" spans="1:6" ht="13" thickBot="1" x14ac:dyDescent="0.3">
      <c r="A264" s="2" t="s">
        <v>48</v>
      </c>
      <c r="B264" s="2" t="s">
        <v>5</v>
      </c>
      <c r="C264" s="40">
        <v>9</v>
      </c>
      <c r="D264" s="40">
        <v>18</v>
      </c>
      <c r="E264" s="3">
        <f t="shared" si="151"/>
        <v>0</v>
      </c>
      <c r="F264" s="8">
        <f t="shared" si="146"/>
        <v>1</v>
      </c>
    </row>
    <row r="265" spans="1:6" ht="13" thickBot="1" x14ac:dyDescent="0.3">
      <c r="A265" s="2" t="s">
        <v>48</v>
      </c>
      <c r="B265" s="2" t="s">
        <v>6</v>
      </c>
      <c r="C265" s="40">
        <v>54</v>
      </c>
      <c r="D265" s="40">
        <v>41</v>
      </c>
      <c r="E265" s="3">
        <f t="shared" ref="E265" si="195">C265*4</f>
        <v>216</v>
      </c>
      <c r="F265" s="8">
        <f t="shared" si="146"/>
        <v>0.18981481481481483</v>
      </c>
    </row>
    <row r="266" spans="1:6" ht="13" thickBot="1" x14ac:dyDescent="0.3">
      <c r="A266" s="2" t="s">
        <v>48</v>
      </c>
      <c r="B266" s="2" t="s">
        <v>7</v>
      </c>
      <c r="C266" s="40">
        <v>235</v>
      </c>
      <c r="D266" s="40">
        <v>299</v>
      </c>
      <c r="E266" s="3">
        <f t="shared" ref="E266" si="196">C266*5</f>
        <v>1175</v>
      </c>
      <c r="F266" s="8">
        <f t="shared" si="146"/>
        <v>0.25446808510638297</v>
      </c>
    </row>
    <row r="267" spans="1:6" ht="13" thickBot="1" x14ac:dyDescent="0.3">
      <c r="A267" s="2" t="s">
        <v>48</v>
      </c>
      <c r="B267" s="2" t="s">
        <v>8</v>
      </c>
      <c r="C267" s="40">
        <v>524</v>
      </c>
      <c r="D267" s="40">
        <v>460</v>
      </c>
      <c r="E267" s="3">
        <f t="shared" ref="E267" si="197">C267*8</f>
        <v>4192</v>
      </c>
      <c r="F267" s="8">
        <f t="shared" si="146"/>
        <v>0.10973282442748092</v>
      </c>
    </row>
    <row r="268" spans="1:6" ht="13" thickBot="1" x14ac:dyDescent="0.3">
      <c r="A268" s="2" t="s">
        <v>48</v>
      </c>
      <c r="B268" s="5" t="s">
        <v>9</v>
      </c>
      <c r="C268" s="6">
        <f t="shared" si="163"/>
        <v>823</v>
      </c>
      <c r="D268" s="6">
        <v>818</v>
      </c>
      <c r="E268" s="6">
        <f t="shared" ref="E268" si="198">SUM(E263:E267)</f>
        <v>5583</v>
      </c>
      <c r="F268" s="41">
        <f t="shared" si="146"/>
        <v>0.14651620992298048</v>
      </c>
    </row>
    <row r="269" spans="1:6" ht="13" thickBot="1" x14ac:dyDescent="0.3">
      <c r="A269" s="2" t="s">
        <v>49</v>
      </c>
      <c r="B269" s="2" t="s">
        <v>15</v>
      </c>
      <c r="C269" s="40">
        <v>1</v>
      </c>
      <c r="D269" s="40">
        <v>0</v>
      </c>
      <c r="E269" s="3">
        <f t="shared" si="151"/>
        <v>0</v>
      </c>
      <c r="F269" s="8">
        <f t="shared" si="146"/>
        <v>1</v>
      </c>
    </row>
    <row r="270" spans="1:6" ht="13" thickBot="1" x14ac:dyDescent="0.3">
      <c r="A270" s="2" t="s">
        <v>49</v>
      </c>
      <c r="B270" s="2" t="s">
        <v>5</v>
      </c>
      <c r="C270" s="40">
        <v>9</v>
      </c>
      <c r="D270" s="40">
        <v>21</v>
      </c>
      <c r="E270" s="3">
        <f t="shared" si="151"/>
        <v>0</v>
      </c>
      <c r="F270" s="8">
        <f t="shared" si="146"/>
        <v>1</v>
      </c>
    </row>
    <row r="271" spans="1:6" ht="13" thickBot="1" x14ac:dyDescent="0.3">
      <c r="A271" s="2" t="s">
        <v>49</v>
      </c>
      <c r="B271" s="2" t="s">
        <v>6</v>
      </c>
      <c r="C271" s="40">
        <v>54</v>
      </c>
      <c r="D271" s="40">
        <v>44</v>
      </c>
      <c r="E271" s="3">
        <f t="shared" ref="E271" si="199">C271*4</f>
        <v>216</v>
      </c>
      <c r="F271" s="8">
        <f t="shared" si="146"/>
        <v>0.20370370370370369</v>
      </c>
    </row>
    <row r="272" spans="1:6" ht="13" thickBot="1" x14ac:dyDescent="0.3">
      <c r="A272" s="2" t="s">
        <v>49</v>
      </c>
      <c r="B272" s="2" t="s">
        <v>7</v>
      </c>
      <c r="C272" s="40">
        <v>235</v>
      </c>
      <c r="D272" s="40">
        <v>231</v>
      </c>
      <c r="E272" s="3">
        <f t="shared" ref="E272" si="200">C272*5</f>
        <v>1175</v>
      </c>
      <c r="F272" s="8">
        <f t="shared" si="146"/>
        <v>0.19659574468085106</v>
      </c>
    </row>
    <row r="273" spans="1:6" ht="13" thickBot="1" x14ac:dyDescent="0.3">
      <c r="A273" s="2" t="s">
        <v>49</v>
      </c>
      <c r="B273" s="2" t="s">
        <v>8</v>
      </c>
      <c r="C273" s="40">
        <v>524</v>
      </c>
      <c r="D273" s="40">
        <v>387</v>
      </c>
      <c r="E273" s="3">
        <f t="shared" ref="E273" si="201">C273*8</f>
        <v>4192</v>
      </c>
      <c r="F273" s="8">
        <f t="shared" ref="F273:F292" si="202">IF(E273&lt;&gt;0,IFERROR(D273/E273,0),1)</f>
        <v>9.231870229007634E-2</v>
      </c>
    </row>
    <row r="274" spans="1:6" ht="13" thickBot="1" x14ac:dyDescent="0.3">
      <c r="A274" s="2" t="s">
        <v>49</v>
      </c>
      <c r="B274" s="5" t="s">
        <v>9</v>
      </c>
      <c r="C274" s="6">
        <f t="shared" si="163"/>
        <v>823</v>
      </c>
      <c r="D274" s="6">
        <v>683</v>
      </c>
      <c r="E274" s="6">
        <f t="shared" ref="E274" si="203">SUM(E269:E273)</f>
        <v>5583</v>
      </c>
      <c r="F274" s="41">
        <f t="shared" si="202"/>
        <v>0.12233566183055705</v>
      </c>
    </row>
    <row r="275" spans="1:6" ht="13" thickBot="1" x14ac:dyDescent="0.3">
      <c r="A275" s="2" t="s">
        <v>50</v>
      </c>
      <c r="B275" s="2" t="s">
        <v>15</v>
      </c>
      <c r="C275" s="40">
        <v>1</v>
      </c>
      <c r="D275" s="40">
        <v>1</v>
      </c>
      <c r="E275" s="3">
        <f t="shared" si="151"/>
        <v>0</v>
      </c>
      <c r="F275" s="8">
        <f t="shared" si="202"/>
        <v>1</v>
      </c>
    </row>
    <row r="276" spans="1:6" ht="13" thickBot="1" x14ac:dyDescent="0.3">
      <c r="A276" s="2" t="s">
        <v>50</v>
      </c>
      <c r="B276" s="2" t="s">
        <v>5</v>
      </c>
      <c r="C276" s="40">
        <v>9</v>
      </c>
      <c r="D276" s="40">
        <v>17</v>
      </c>
      <c r="E276" s="3">
        <f t="shared" si="151"/>
        <v>0</v>
      </c>
      <c r="F276" s="8">
        <f t="shared" si="202"/>
        <v>1</v>
      </c>
    </row>
    <row r="277" spans="1:6" ht="13" thickBot="1" x14ac:dyDescent="0.3">
      <c r="A277" s="2" t="s">
        <v>50</v>
      </c>
      <c r="B277" s="2" t="s">
        <v>6</v>
      </c>
      <c r="C277" s="40">
        <v>54</v>
      </c>
      <c r="D277" s="40">
        <v>38</v>
      </c>
      <c r="E277" s="3">
        <f t="shared" ref="E277" si="204">C277*4</f>
        <v>216</v>
      </c>
      <c r="F277" s="8">
        <f t="shared" si="202"/>
        <v>0.17592592592592593</v>
      </c>
    </row>
    <row r="278" spans="1:6" ht="13" thickBot="1" x14ac:dyDescent="0.3">
      <c r="A278" s="2" t="s">
        <v>50</v>
      </c>
      <c r="B278" s="2" t="s">
        <v>7</v>
      </c>
      <c r="C278" s="40">
        <v>235</v>
      </c>
      <c r="D278" s="40">
        <v>255</v>
      </c>
      <c r="E278" s="3">
        <f t="shared" ref="E278" si="205">C278*5</f>
        <v>1175</v>
      </c>
      <c r="F278" s="8">
        <f t="shared" si="202"/>
        <v>0.21702127659574469</v>
      </c>
    </row>
    <row r="279" spans="1:6" ht="13" thickBot="1" x14ac:dyDescent="0.3">
      <c r="A279" s="2" t="s">
        <v>50</v>
      </c>
      <c r="B279" s="2" t="s">
        <v>8</v>
      </c>
      <c r="C279" s="40">
        <v>524</v>
      </c>
      <c r="D279" s="40">
        <v>326</v>
      </c>
      <c r="E279" s="3">
        <f t="shared" ref="E279" si="206">C279*8</f>
        <v>4192</v>
      </c>
      <c r="F279" s="8">
        <f t="shared" si="202"/>
        <v>7.7767175572519082E-2</v>
      </c>
    </row>
    <row r="280" spans="1:6" ht="13" thickBot="1" x14ac:dyDescent="0.3">
      <c r="A280" s="2" t="s">
        <v>50</v>
      </c>
      <c r="B280" s="5" t="s">
        <v>9</v>
      </c>
      <c r="C280" s="6">
        <f t="shared" si="163"/>
        <v>823</v>
      </c>
      <c r="D280" s="6">
        <v>637</v>
      </c>
      <c r="E280" s="6">
        <f t="shared" ref="E280" si="207">SUM(E275:E279)</f>
        <v>5583</v>
      </c>
      <c r="F280" s="41">
        <f t="shared" si="202"/>
        <v>0.11409636396202759</v>
      </c>
    </row>
    <row r="281" spans="1:6" ht="13" thickBot="1" x14ac:dyDescent="0.3">
      <c r="A281" s="2" t="s">
        <v>106</v>
      </c>
      <c r="B281" s="2" t="s">
        <v>15</v>
      </c>
      <c r="C281" s="40">
        <v>1</v>
      </c>
      <c r="D281" s="40">
        <v>1</v>
      </c>
      <c r="E281" s="3">
        <f t="shared" ref="E281:E288" si="208">D281*0</f>
        <v>0</v>
      </c>
      <c r="F281" s="8">
        <f t="shared" si="202"/>
        <v>1</v>
      </c>
    </row>
    <row r="282" spans="1:6" ht="13" thickBot="1" x14ac:dyDescent="0.3">
      <c r="A282" s="2" t="s">
        <v>106</v>
      </c>
      <c r="B282" s="2" t="s">
        <v>5</v>
      </c>
      <c r="C282" s="40">
        <v>9</v>
      </c>
      <c r="D282" s="40">
        <v>13</v>
      </c>
      <c r="E282" s="3">
        <f t="shared" si="208"/>
        <v>0</v>
      </c>
      <c r="F282" s="8">
        <f t="shared" si="202"/>
        <v>1</v>
      </c>
    </row>
    <row r="283" spans="1:6" ht="13" thickBot="1" x14ac:dyDescent="0.3">
      <c r="A283" s="2" t="s">
        <v>106</v>
      </c>
      <c r="B283" s="2" t="s">
        <v>6</v>
      </c>
      <c r="C283" s="40">
        <v>54</v>
      </c>
      <c r="D283" s="40">
        <v>51</v>
      </c>
      <c r="E283" s="3">
        <f t="shared" ref="E283" si="209">C283*4</f>
        <v>216</v>
      </c>
      <c r="F283" s="8">
        <f t="shared" si="202"/>
        <v>0.2361111111111111</v>
      </c>
    </row>
    <row r="284" spans="1:6" ht="13" thickBot="1" x14ac:dyDescent="0.3">
      <c r="A284" s="2" t="s">
        <v>106</v>
      </c>
      <c r="B284" s="2" t="s">
        <v>7</v>
      </c>
      <c r="C284" s="40">
        <v>235</v>
      </c>
      <c r="D284" s="40">
        <v>270</v>
      </c>
      <c r="E284" s="3">
        <f t="shared" ref="E284" si="210">C284*5</f>
        <v>1175</v>
      </c>
      <c r="F284" s="8">
        <f t="shared" si="202"/>
        <v>0.22978723404255319</v>
      </c>
    </row>
    <row r="285" spans="1:6" ht="13" thickBot="1" x14ac:dyDescent="0.3">
      <c r="A285" s="2" t="s">
        <v>106</v>
      </c>
      <c r="B285" s="2" t="s">
        <v>8</v>
      </c>
      <c r="C285" s="40">
        <v>524</v>
      </c>
      <c r="D285" s="40">
        <v>428</v>
      </c>
      <c r="E285" s="3">
        <f t="shared" ref="E285" si="211">C285*8</f>
        <v>4192</v>
      </c>
      <c r="F285" s="8">
        <f t="shared" si="202"/>
        <v>0.10209923664122138</v>
      </c>
    </row>
    <row r="286" spans="1:6" ht="13" thickBot="1" x14ac:dyDescent="0.3">
      <c r="A286" s="2" t="s">
        <v>106</v>
      </c>
      <c r="B286" s="5" t="s">
        <v>9</v>
      </c>
      <c r="C286" s="6">
        <f t="shared" si="163"/>
        <v>823</v>
      </c>
      <c r="D286" s="6">
        <v>763</v>
      </c>
      <c r="E286" s="6">
        <f t="shared" ref="E286" si="212">SUM(E281:E285)</f>
        <v>5583</v>
      </c>
      <c r="F286" s="41">
        <f t="shared" si="202"/>
        <v>0.13666487551495612</v>
      </c>
    </row>
    <row r="287" spans="1:6" ht="13" thickBot="1" x14ac:dyDescent="0.3">
      <c r="A287" s="2" t="s">
        <v>107</v>
      </c>
      <c r="B287" s="2" t="s">
        <v>15</v>
      </c>
      <c r="C287" s="40">
        <v>1</v>
      </c>
      <c r="D287" s="40">
        <v>1</v>
      </c>
      <c r="E287" s="3">
        <f t="shared" si="208"/>
        <v>0</v>
      </c>
      <c r="F287" s="8">
        <f t="shared" si="202"/>
        <v>1</v>
      </c>
    </row>
    <row r="288" spans="1:6" ht="13" thickBot="1" x14ac:dyDescent="0.3">
      <c r="A288" s="2" t="s">
        <v>107</v>
      </c>
      <c r="B288" s="2" t="s">
        <v>5</v>
      </c>
      <c r="C288" s="40">
        <v>9</v>
      </c>
      <c r="D288" s="40">
        <v>13</v>
      </c>
      <c r="E288" s="3">
        <f t="shared" si="208"/>
        <v>0</v>
      </c>
      <c r="F288" s="8">
        <f t="shared" si="202"/>
        <v>1</v>
      </c>
    </row>
    <row r="289" spans="1:6" ht="13" thickBot="1" x14ac:dyDescent="0.3">
      <c r="A289" s="2" t="s">
        <v>107</v>
      </c>
      <c r="B289" s="2" t="s">
        <v>6</v>
      </c>
      <c r="C289" s="40">
        <v>54</v>
      </c>
      <c r="D289" s="40">
        <v>47</v>
      </c>
      <c r="E289" s="3">
        <f t="shared" ref="E289" si="213">C289*4</f>
        <v>216</v>
      </c>
      <c r="F289" s="8">
        <f t="shared" si="202"/>
        <v>0.21759259259259259</v>
      </c>
    </row>
    <row r="290" spans="1:6" ht="13" thickBot="1" x14ac:dyDescent="0.3">
      <c r="A290" s="2" t="s">
        <v>107</v>
      </c>
      <c r="B290" s="2" t="s">
        <v>7</v>
      </c>
      <c r="C290" s="40">
        <v>235</v>
      </c>
      <c r="D290" s="40">
        <v>239</v>
      </c>
      <c r="E290" s="3">
        <f t="shared" ref="E290" si="214">C290*5</f>
        <v>1175</v>
      </c>
      <c r="F290" s="8">
        <f t="shared" si="202"/>
        <v>0.20340425531914894</v>
      </c>
    </row>
    <row r="291" spans="1:6" ht="13" thickBot="1" x14ac:dyDescent="0.3">
      <c r="A291" s="2" t="s">
        <v>107</v>
      </c>
      <c r="B291" s="2" t="s">
        <v>8</v>
      </c>
      <c r="C291" s="40">
        <v>524</v>
      </c>
      <c r="D291" s="40">
        <v>341</v>
      </c>
      <c r="E291" s="3">
        <f t="shared" ref="E291" si="215">C291*8</f>
        <v>4192</v>
      </c>
      <c r="F291" s="8">
        <f t="shared" si="202"/>
        <v>8.1345419847328237E-2</v>
      </c>
    </row>
    <row r="292" spans="1:6" ht="13" thickBot="1" x14ac:dyDescent="0.3">
      <c r="A292" s="2" t="s">
        <v>107</v>
      </c>
      <c r="B292" s="5" t="s">
        <v>9</v>
      </c>
      <c r="C292" s="6">
        <f t="shared" si="163"/>
        <v>823</v>
      </c>
      <c r="D292" s="6">
        <v>641</v>
      </c>
      <c r="E292" s="6">
        <f t="shared" ref="E292" si="216">SUM(E287:E291)</f>
        <v>5583</v>
      </c>
      <c r="F292" s="41">
        <f t="shared" si="202"/>
        <v>0.11481282464624754</v>
      </c>
    </row>
    <row r="293" spans="1:6" ht="13" thickBot="1" x14ac:dyDescent="0.3">
      <c r="A293" s="21" t="s">
        <v>111</v>
      </c>
      <c r="B293" s="44"/>
      <c r="C293" s="42">
        <v>823</v>
      </c>
      <c r="D293" s="42">
        <f>SUM(D292,D286,D280,D274,D268,D262,D244,D238,D232)</f>
        <v>5803</v>
      </c>
      <c r="E293" s="42">
        <f>SUM(E292,E286,E280,E274,E268,E262,E244,E238,E232, E226, E256,E250)</f>
        <v>66996</v>
      </c>
      <c r="F293" s="43">
        <f>IF(E293&lt;&gt;0,IFERROR(D293/E293,0),1)</f>
        <v>8.6617111469341451E-2</v>
      </c>
    </row>
    <row r="294" spans="1:6" ht="13" thickBot="1" x14ac:dyDescent="0.3">
      <c r="A294" s="51" t="s">
        <v>51</v>
      </c>
      <c r="B294" s="52"/>
      <c r="C294" s="42" t="s">
        <v>108</v>
      </c>
      <c r="D294" s="42">
        <f>SUM(D293,D220,D147,D74)</f>
        <v>23481</v>
      </c>
      <c r="E294" s="42">
        <f>SUM(E293,E220,E147,E74)</f>
        <v>279150</v>
      </c>
      <c r="F294" s="43">
        <f>IF(E294&lt;&gt;0,IFERROR(D294/E294,0),1)</f>
        <v>8.4116066630843631E-2</v>
      </c>
    </row>
    <row r="297" spans="1:6" x14ac:dyDescent="0.25">
      <c r="E297" s="45"/>
    </row>
  </sheetData>
  <autoFilter ref="A1:F294"/>
  <mergeCells count="2">
    <mergeCell ref="K2:N2"/>
    <mergeCell ref="A294:B29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N307"/>
  <sheetViews>
    <sheetView tabSelected="1" zoomScale="89" zoomScaleNormal="89" workbookViewId="0">
      <pane ySplit="1" topLeftCell="A2" activePane="bottomLeft" state="frozen"/>
      <selection pane="bottomLeft" activeCell="F305" sqref="F305"/>
    </sheetView>
  </sheetViews>
  <sheetFormatPr defaultRowHeight="12.5" x14ac:dyDescent="0.25"/>
  <cols>
    <col min="1" max="1" width="13.36328125" customWidth="1"/>
    <col min="2" max="2" width="8.90625" hidden="1" customWidth="1"/>
    <col min="3" max="3" width="12.453125" hidden="1" customWidth="1"/>
    <col min="4" max="4" width="12" customWidth="1"/>
    <col min="5" max="5" width="12.6328125" customWidth="1"/>
    <col min="6" max="6" width="10.54296875" customWidth="1"/>
    <col min="11" max="11" width="15.54296875" customWidth="1"/>
  </cols>
  <sheetData>
    <row r="1" spans="1:14" ht="34.5" thickBot="1" x14ac:dyDescent="0.25">
      <c r="A1" s="2" t="s">
        <v>1</v>
      </c>
      <c r="B1" s="2" t="s">
        <v>2</v>
      </c>
      <c r="C1" s="2" t="s">
        <v>95</v>
      </c>
      <c r="D1" s="2" t="s">
        <v>53</v>
      </c>
      <c r="E1" s="39" t="s">
        <v>93</v>
      </c>
      <c r="F1" s="2" t="s">
        <v>52</v>
      </c>
    </row>
    <row r="2" spans="1:14" ht="13.5" hidden="1" thickBot="1" x14ac:dyDescent="0.25">
      <c r="A2" s="2" t="s">
        <v>10</v>
      </c>
      <c r="B2" s="2" t="s">
        <v>15</v>
      </c>
      <c r="C2" s="40">
        <v>1</v>
      </c>
      <c r="D2" s="40">
        <v>0</v>
      </c>
      <c r="E2" s="3">
        <f t="shared" ref="E2:E3" si="0">D2*0</f>
        <v>0</v>
      </c>
      <c r="F2" s="8">
        <f t="shared" ref="F2:F65" si="1">IF(E2&lt;&gt;0,IFERROR(D2/E2,0),1)</f>
        <v>1</v>
      </c>
      <c r="K2" s="48" t="s">
        <v>60</v>
      </c>
      <c r="L2" s="49"/>
      <c r="M2" s="49"/>
      <c r="N2" s="50"/>
    </row>
    <row r="3" spans="1:14" ht="15.65" hidden="1" customHeight="1" thickBot="1" x14ac:dyDescent="0.25">
      <c r="A3" s="2" t="s">
        <v>10</v>
      </c>
      <c r="B3" s="2" t="s">
        <v>5</v>
      </c>
      <c r="C3" s="40">
        <v>9</v>
      </c>
      <c r="D3" s="40">
        <v>16</v>
      </c>
      <c r="E3" s="3">
        <f t="shared" si="0"/>
        <v>0</v>
      </c>
      <c r="F3" s="8">
        <f t="shared" si="1"/>
        <v>1</v>
      </c>
      <c r="K3" s="23" t="s">
        <v>56</v>
      </c>
      <c r="L3" s="24" t="s">
        <v>61</v>
      </c>
      <c r="M3" s="24" t="s">
        <v>62</v>
      </c>
      <c r="N3" s="24" t="s">
        <v>91</v>
      </c>
    </row>
    <row r="4" spans="1:14" ht="13.5" hidden="1" thickBot="1" x14ac:dyDescent="0.25">
      <c r="A4" s="2" t="s">
        <v>10</v>
      </c>
      <c r="B4" s="2" t="s">
        <v>6</v>
      </c>
      <c r="C4" s="40">
        <v>54</v>
      </c>
      <c r="D4" s="40">
        <v>21</v>
      </c>
      <c r="E4" s="3">
        <f>C4*4</f>
        <v>216</v>
      </c>
      <c r="F4" s="8">
        <f t="shared" si="1"/>
        <v>9.7222222222222224E-2</v>
      </c>
      <c r="K4" s="25" t="s">
        <v>65</v>
      </c>
      <c r="L4" s="26">
        <v>1</v>
      </c>
      <c r="M4" s="26" t="s">
        <v>58</v>
      </c>
      <c r="N4" s="26">
        <v>0</v>
      </c>
    </row>
    <row r="5" spans="1:14" ht="13.5" hidden="1" thickBot="1" x14ac:dyDescent="0.25">
      <c r="A5" s="2" t="s">
        <v>10</v>
      </c>
      <c r="B5" s="2" t="s">
        <v>7</v>
      </c>
      <c r="C5" s="40">
        <v>235</v>
      </c>
      <c r="D5" s="40">
        <v>136</v>
      </c>
      <c r="E5" s="3">
        <f>C5*5</f>
        <v>1175</v>
      </c>
      <c r="F5" s="8">
        <f t="shared" si="1"/>
        <v>0.11574468085106383</v>
      </c>
      <c r="K5" s="25" t="s">
        <v>66</v>
      </c>
      <c r="L5" s="26">
        <v>9</v>
      </c>
      <c r="M5" s="26" t="s">
        <v>58</v>
      </c>
      <c r="N5" s="26">
        <v>0</v>
      </c>
    </row>
    <row r="6" spans="1:14" ht="13.5" hidden="1" thickBot="1" x14ac:dyDescent="0.25">
      <c r="A6" s="2" t="s">
        <v>10</v>
      </c>
      <c r="B6" s="2" t="s">
        <v>8</v>
      </c>
      <c r="C6" s="40">
        <v>524</v>
      </c>
      <c r="D6" s="40">
        <v>238</v>
      </c>
      <c r="E6" s="3">
        <f>C6*8</f>
        <v>4192</v>
      </c>
      <c r="F6" s="8">
        <f t="shared" si="1"/>
        <v>5.6774809160305341E-2</v>
      </c>
      <c r="K6" s="25" t="s">
        <v>67</v>
      </c>
      <c r="L6" s="26">
        <v>54</v>
      </c>
      <c r="M6" s="26" t="s">
        <v>63</v>
      </c>
      <c r="N6" s="26">
        <v>216</v>
      </c>
    </row>
    <row r="7" spans="1:14" ht="13.5" hidden="1" thickBot="1" x14ac:dyDescent="0.25">
      <c r="A7" s="2" t="s">
        <v>10</v>
      </c>
      <c r="B7" s="5" t="s">
        <v>9</v>
      </c>
      <c r="C7" s="6">
        <f t="shared" ref="C7:C13" si="2">SUM(C2:C6)</f>
        <v>823</v>
      </c>
      <c r="D7" s="6">
        <v>411</v>
      </c>
      <c r="E7" s="6">
        <f t="shared" ref="E7" si="3">SUM(E2:E6)</f>
        <v>5583</v>
      </c>
      <c r="F7" s="41">
        <f t="shared" si="1"/>
        <v>7.3616335303600219E-2</v>
      </c>
      <c r="K7" s="25" t="s">
        <v>69</v>
      </c>
      <c r="L7" s="26">
        <v>235</v>
      </c>
      <c r="M7" s="26" t="s">
        <v>57</v>
      </c>
      <c r="N7" s="26">
        <v>1175</v>
      </c>
    </row>
    <row r="8" spans="1:14" ht="13.5" hidden="1" thickBot="1" x14ac:dyDescent="0.25">
      <c r="A8" s="2" t="s">
        <v>11</v>
      </c>
      <c r="B8" s="2" t="s">
        <v>15</v>
      </c>
      <c r="C8" s="40">
        <v>1</v>
      </c>
      <c r="D8" s="40">
        <v>0</v>
      </c>
      <c r="E8" s="3">
        <f t="shared" ref="E8:E9" si="4">D8*0</f>
        <v>0</v>
      </c>
      <c r="F8" s="8">
        <f t="shared" si="1"/>
        <v>1</v>
      </c>
      <c r="K8" s="25" t="s">
        <v>68</v>
      </c>
      <c r="L8" s="26">
        <v>524</v>
      </c>
      <c r="M8" s="26" t="s">
        <v>64</v>
      </c>
      <c r="N8" s="26">
        <v>4192</v>
      </c>
    </row>
    <row r="9" spans="1:14" ht="13.5" hidden="1" thickBot="1" x14ac:dyDescent="0.25">
      <c r="A9" s="2" t="s">
        <v>11</v>
      </c>
      <c r="B9" s="2" t="s">
        <v>5</v>
      </c>
      <c r="C9" s="40">
        <v>9</v>
      </c>
      <c r="D9" s="40">
        <v>7</v>
      </c>
      <c r="E9" s="3">
        <f t="shared" si="4"/>
        <v>0</v>
      </c>
      <c r="F9" s="8">
        <f t="shared" si="1"/>
        <v>1</v>
      </c>
      <c r="K9" s="25"/>
      <c r="L9" s="26">
        <f>SUM(L4:L8)</f>
        <v>823</v>
      </c>
      <c r="M9" s="26"/>
      <c r="N9" s="26">
        <f>SUM(N4:N8)</f>
        <v>5583</v>
      </c>
    </row>
    <row r="10" spans="1:14" ht="13.5" hidden="1" thickBot="1" x14ac:dyDescent="0.25">
      <c r="A10" s="2" t="s">
        <v>11</v>
      </c>
      <c r="B10" s="2" t="s">
        <v>6</v>
      </c>
      <c r="C10" s="40">
        <v>54</v>
      </c>
      <c r="D10" s="40">
        <v>15</v>
      </c>
      <c r="E10" s="3">
        <f>C10*4</f>
        <v>216</v>
      </c>
      <c r="F10" s="8">
        <f t="shared" si="1"/>
        <v>6.9444444444444448E-2</v>
      </c>
    </row>
    <row r="11" spans="1:14" ht="13.5" hidden="1" thickBot="1" x14ac:dyDescent="0.25">
      <c r="A11" s="2" t="s">
        <v>11</v>
      </c>
      <c r="B11" s="2" t="s">
        <v>7</v>
      </c>
      <c r="C11" s="40">
        <v>235</v>
      </c>
      <c r="D11" s="40">
        <v>158</v>
      </c>
      <c r="E11" s="3">
        <f>C11*5</f>
        <v>1175</v>
      </c>
      <c r="F11" s="8">
        <f t="shared" si="1"/>
        <v>0.13446808510638297</v>
      </c>
    </row>
    <row r="12" spans="1:14" ht="13.5" hidden="1" thickBot="1" x14ac:dyDescent="0.25">
      <c r="A12" s="2" t="s">
        <v>11</v>
      </c>
      <c r="B12" s="2" t="s">
        <v>8</v>
      </c>
      <c r="C12" s="40">
        <v>524</v>
      </c>
      <c r="D12" s="40">
        <v>314</v>
      </c>
      <c r="E12" s="3">
        <f>C12*8</f>
        <v>4192</v>
      </c>
      <c r="F12" s="8">
        <f t="shared" si="1"/>
        <v>7.4904580152671763E-2</v>
      </c>
    </row>
    <row r="13" spans="1:14" ht="13.5" hidden="1" thickBot="1" x14ac:dyDescent="0.25">
      <c r="A13" s="2" t="s">
        <v>11</v>
      </c>
      <c r="B13" s="5" t="s">
        <v>9</v>
      </c>
      <c r="C13" s="6">
        <f t="shared" si="2"/>
        <v>823</v>
      </c>
      <c r="D13" s="6">
        <v>494</v>
      </c>
      <c r="E13" s="6">
        <f t="shared" ref="E13" si="5">SUM(E8:E12)</f>
        <v>5583</v>
      </c>
      <c r="F13" s="41">
        <f t="shared" si="1"/>
        <v>8.8482894501164255E-2</v>
      </c>
    </row>
    <row r="14" spans="1:14" ht="13.5" hidden="1" thickBot="1" x14ac:dyDescent="0.25">
      <c r="A14" s="2" t="s">
        <v>12</v>
      </c>
      <c r="B14" s="2" t="s">
        <v>15</v>
      </c>
      <c r="C14" s="40">
        <v>1</v>
      </c>
      <c r="D14" s="40">
        <v>0</v>
      </c>
      <c r="E14" s="3">
        <f t="shared" ref="E14:E15" si="6">D14*0</f>
        <v>0</v>
      </c>
      <c r="F14" s="8">
        <f t="shared" si="1"/>
        <v>1</v>
      </c>
    </row>
    <row r="15" spans="1:14" ht="13.5" hidden="1" thickBot="1" x14ac:dyDescent="0.25">
      <c r="A15" s="2" t="s">
        <v>12</v>
      </c>
      <c r="B15" s="2" t="s">
        <v>5</v>
      </c>
      <c r="C15" s="40">
        <v>9</v>
      </c>
      <c r="D15" s="40">
        <v>9</v>
      </c>
      <c r="E15" s="3">
        <f t="shared" si="6"/>
        <v>0</v>
      </c>
      <c r="F15" s="8">
        <f t="shared" si="1"/>
        <v>1</v>
      </c>
    </row>
    <row r="16" spans="1:14" ht="13.5" hidden="1" thickBot="1" x14ac:dyDescent="0.25">
      <c r="A16" s="2" t="s">
        <v>12</v>
      </c>
      <c r="B16" s="2" t="s">
        <v>6</v>
      </c>
      <c r="C16" s="40">
        <v>54</v>
      </c>
      <c r="D16" s="40">
        <v>17</v>
      </c>
      <c r="E16" s="3">
        <f>C16*4</f>
        <v>216</v>
      </c>
      <c r="F16" s="8">
        <f t="shared" si="1"/>
        <v>7.8703703703703706E-2</v>
      </c>
    </row>
    <row r="17" spans="1:6" ht="13.5" hidden="1" thickBot="1" x14ac:dyDescent="0.25">
      <c r="A17" s="2" t="s">
        <v>12</v>
      </c>
      <c r="B17" s="2" t="s">
        <v>7</v>
      </c>
      <c r="C17" s="40">
        <v>235</v>
      </c>
      <c r="D17" s="40">
        <v>120</v>
      </c>
      <c r="E17" s="3">
        <f>C17*5</f>
        <v>1175</v>
      </c>
      <c r="F17" s="8">
        <f t="shared" si="1"/>
        <v>0.10212765957446808</v>
      </c>
    </row>
    <row r="18" spans="1:6" ht="13.5" hidden="1" thickBot="1" x14ac:dyDescent="0.25">
      <c r="A18" s="2" t="s">
        <v>12</v>
      </c>
      <c r="B18" s="2" t="s">
        <v>8</v>
      </c>
      <c r="C18" s="40">
        <v>524</v>
      </c>
      <c r="D18" s="40">
        <v>279</v>
      </c>
      <c r="E18" s="3">
        <f>C18*8</f>
        <v>4192</v>
      </c>
      <c r="F18" s="8">
        <f t="shared" si="1"/>
        <v>6.6555343511450385E-2</v>
      </c>
    </row>
    <row r="19" spans="1:6" ht="13.5" hidden="1" thickBot="1" x14ac:dyDescent="0.25">
      <c r="A19" s="2" t="s">
        <v>12</v>
      </c>
      <c r="B19" s="5" t="s">
        <v>9</v>
      </c>
      <c r="C19" s="6">
        <f t="shared" ref="C19:C73" si="7">SUM(C14:C18)</f>
        <v>823</v>
      </c>
      <c r="D19" s="6">
        <v>425</v>
      </c>
      <c r="E19" s="6">
        <f t="shared" ref="E19" si="8">SUM(E14:E18)</f>
        <v>5583</v>
      </c>
      <c r="F19" s="41">
        <f t="shared" si="1"/>
        <v>7.6123947698370054E-2</v>
      </c>
    </row>
    <row r="20" spans="1:6" ht="13.5" hidden="1" thickBot="1" x14ac:dyDescent="0.25">
      <c r="A20" s="2" t="s">
        <v>13</v>
      </c>
      <c r="B20" s="2" t="s">
        <v>15</v>
      </c>
      <c r="C20" s="40">
        <v>1</v>
      </c>
      <c r="D20" s="40">
        <v>0</v>
      </c>
      <c r="E20" s="3">
        <f t="shared" ref="E20:E21" si="9">D20*0</f>
        <v>0</v>
      </c>
      <c r="F20" s="8">
        <f t="shared" si="1"/>
        <v>1</v>
      </c>
    </row>
    <row r="21" spans="1:6" ht="13.5" hidden="1" thickBot="1" x14ac:dyDescent="0.25">
      <c r="A21" s="2" t="s">
        <v>13</v>
      </c>
      <c r="B21" s="2" t="s">
        <v>5</v>
      </c>
      <c r="C21" s="40">
        <v>9</v>
      </c>
      <c r="D21" s="40">
        <v>6</v>
      </c>
      <c r="E21" s="3">
        <f t="shared" si="9"/>
        <v>0</v>
      </c>
      <c r="F21" s="8">
        <f t="shared" si="1"/>
        <v>1</v>
      </c>
    </row>
    <row r="22" spans="1:6" ht="13.5" hidden="1" thickBot="1" x14ac:dyDescent="0.25">
      <c r="A22" s="2" t="s">
        <v>13</v>
      </c>
      <c r="B22" s="2" t="s">
        <v>6</v>
      </c>
      <c r="C22" s="40">
        <v>54</v>
      </c>
      <c r="D22" s="40">
        <v>24</v>
      </c>
      <c r="E22" s="3">
        <f>C22*4</f>
        <v>216</v>
      </c>
      <c r="F22" s="8">
        <f t="shared" si="1"/>
        <v>0.1111111111111111</v>
      </c>
    </row>
    <row r="23" spans="1:6" ht="13.5" hidden="1" thickBot="1" x14ac:dyDescent="0.25">
      <c r="A23" s="2" t="s">
        <v>13</v>
      </c>
      <c r="B23" s="2" t="s">
        <v>7</v>
      </c>
      <c r="C23" s="40">
        <v>235</v>
      </c>
      <c r="D23" s="40">
        <v>172</v>
      </c>
      <c r="E23" s="3">
        <f>C23*5</f>
        <v>1175</v>
      </c>
      <c r="F23" s="8">
        <f t="shared" si="1"/>
        <v>0.14638297872340425</v>
      </c>
    </row>
    <row r="24" spans="1:6" ht="13.5" hidden="1" thickBot="1" x14ac:dyDescent="0.25">
      <c r="A24" s="2" t="s">
        <v>13</v>
      </c>
      <c r="B24" s="2" t="s">
        <v>8</v>
      </c>
      <c r="C24" s="40">
        <v>524</v>
      </c>
      <c r="D24" s="40">
        <v>287</v>
      </c>
      <c r="E24" s="3">
        <f>C24*8</f>
        <v>4192</v>
      </c>
      <c r="F24" s="8">
        <f t="shared" si="1"/>
        <v>6.8463740458015274E-2</v>
      </c>
    </row>
    <row r="25" spans="1:6" ht="13.5" hidden="1" thickBot="1" x14ac:dyDescent="0.25">
      <c r="A25" s="2" t="s">
        <v>13</v>
      </c>
      <c r="B25" s="5" t="s">
        <v>9</v>
      </c>
      <c r="C25" s="6">
        <f t="shared" si="7"/>
        <v>823</v>
      </c>
      <c r="D25" s="6">
        <v>489</v>
      </c>
      <c r="E25" s="6">
        <f t="shared" ref="E25" si="10">SUM(E20:E24)</f>
        <v>5583</v>
      </c>
      <c r="F25" s="41">
        <f t="shared" si="1"/>
        <v>8.7587318645889312E-2</v>
      </c>
    </row>
    <row r="26" spans="1:6" ht="13.5" hidden="1" thickBot="1" x14ac:dyDescent="0.25">
      <c r="A26" s="2" t="s">
        <v>14</v>
      </c>
      <c r="B26" s="2" t="s">
        <v>15</v>
      </c>
      <c r="C26" s="40">
        <v>1</v>
      </c>
      <c r="D26" s="40">
        <v>0</v>
      </c>
      <c r="E26" s="3">
        <f t="shared" ref="E26:E27" si="11">D26*0</f>
        <v>0</v>
      </c>
      <c r="F26" s="8">
        <f t="shared" si="1"/>
        <v>1</v>
      </c>
    </row>
    <row r="27" spans="1:6" ht="13.5" hidden="1" thickBot="1" x14ac:dyDescent="0.25">
      <c r="A27" s="2" t="s">
        <v>14</v>
      </c>
      <c r="B27" s="2" t="s">
        <v>5</v>
      </c>
      <c r="C27" s="40">
        <v>9</v>
      </c>
      <c r="D27" s="40">
        <v>12</v>
      </c>
      <c r="E27" s="3">
        <f t="shared" si="11"/>
        <v>0</v>
      </c>
      <c r="F27" s="8">
        <f t="shared" si="1"/>
        <v>1</v>
      </c>
    </row>
    <row r="28" spans="1:6" ht="13.5" hidden="1" thickBot="1" x14ac:dyDescent="0.25">
      <c r="A28" s="2" t="s">
        <v>14</v>
      </c>
      <c r="B28" s="2" t="s">
        <v>6</v>
      </c>
      <c r="C28" s="40">
        <v>54</v>
      </c>
      <c r="D28" s="40">
        <v>36</v>
      </c>
      <c r="E28" s="3">
        <f>C28*4</f>
        <v>216</v>
      </c>
      <c r="F28" s="8">
        <f t="shared" si="1"/>
        <v>0.16666666666666666</v>
      </c>
    </row>
    <row r="29" spans="1:6" ht="13.5" hidden="1" thickBot="1" x14ac:dyDescent="0.25">
      <c r="A29" s="2" t="s">
        <v>14</v>
      </c>
      <c r="B29" s="2" t="s">
        <v>7</v>
      </c>
      <c r="C29" s="40">
        <v>235</v>
      </c>
      <c r="D29" s="40">
        <v>218</v>
      </c>
      <c r="E29" s="3">
        <f>C29*5</f>
        <v>1175</v>
      </c>
      <c r="F29" s="8">
        <f t="shared" si="1"/>
        <v>0.18553191489361703</v>
      </c>
    </row>
    <row r="30" spans="1:6" ht="13.5" hidden="1" thickBot="1" x14ac:dyDescent="0.25">
      <c r="A30" s="2" t="s">
        <v>14</v>
      </c>
      <c r="B30" s="2" t="s">
        <v>8</v>
      </c>
      <c r="C30" s="40">
        <v>524</v>
      </c>
      <c r="D30" s="40">
        <v>482</v>
      </c>
      <c r="E30" s="3">
        <f>C30*8</f>
        <v>4192</v>
      </c>
      <c r="F30" s="8">
        <f t="shared" si="1"/>
        <v>0.11498091603053436</v>
      </c>
    </row>
    <row r="31" spans="1:6" ht="13.5" hidden="1" thickBot="1" x14ac:dyDescent="0.25">
      <c r="A31" s="2" t="s">
        <v>14</v>
      </c>
      <c r="B31" s="5" t="s">
        <v>9</v>
      </c>
      <c r="C31" s="6">
        <f t="shared" si="7"/>
        <v>823</v>
      </c>
      <c r="D31" s="6">
        <v>749</v>
      </c>
      <c r="E31" s="6">
        <f t="shared" ref="E31" si="12">SUM(E26:E30)</f>
        <v>5583</v>
      </c>
      <c r="F31" s="41">
        <f t="shared" si="1"/>
        <v>0.13415726312018628</v>
      </c>
    </row>
    <row r="32" spans="1:6" ht="13.5" hidden="1" thickBot="1" x14ac:dyDescent="0.25">
      <c r="A32" s="2" t="s">
        <v>16</v>
      </c>
      <c r="B32" s="2" t="s">
        <v>15</v>
      </c>
      <c r="C32" s="40">
        <v>1</v>
      </c>
      <c r="D32" s="40">
        <v>0</v>
      </c>
      <c r="E32" s="3">
        <f t="shared" ref="E32:E33" si="13">D32*0</f>
        <v>0</v>
      </c>
      <c r="F32" s="8">
        <f t="shared" si="1"/>
        <v>1</v>
      </c>
    </row>
    <row r="33" spans="1:6" ht="13.5" hidden="1" thickBot="1" x14ac:dyDescent="0.25">
      <c r="A33" s="2" t="s">
        <v>16</v>
      </c>
      <c r="B33" s="2" t="s">
        <v>5</v>
      </c>
      <c r="C33" s="40">
        <v>9</v>
      </c>
      <c r="D33" s="40">
        <v>4</v>
      </c>
      <c r="E33" s="3">
        <f t="shared" si="13"/>
        <v>0</v>
      </c>
      <c r="F33" s="8">
        <f t="shared" si="1"/>
        <v>1</v>
      </c>
    </row>
    <row r="34" spans="1:6" ht="13.5" hidden="1" thickBot="1" x14ac:dyDescent="0.25">
      <c r="A34" s="2" t="s">
        <v>16</v>
      </c>
      <c r="B34" s="2" t="s">
        <v>6</v>
      </c>
      <c r="C34" s="40">
        <v>54</v>
      </c>
      <c r="D34" s="40">
        <v>13</v>
      </c>
      <c r="E34" s="3">
        <f>C34*4</f>
        <v>216</v>
      </c>
      <c r="F34" s="8">
        <f t="shared" si="1"/>
        <v>6.0185185185185182E-2</v>
      </c>
    </row>
    <row r="35" spans="1:6" ht="13.5" hidden="1" thickBot="1" x14ac:dyDescent="0.25">
      <c r="A35" s="2" t="s">
        <v>16</v>
      </c>
      <c r="B35" s="2" t="s">
        <v>7</v>
      </c>
      <c r="C35" s="40">
        <v>235</v>
      </c>
      <c r="D35" s="40">
        <v>107</v>
      </c>
      <c r="E35" s="3">
        <f>C35*5</f>
        <v>1175</v>
      </c>
      <c r="F35" s="8">
        <f t="shared" si="1"/>
        <v>9.1063829787234041E-2</v>
      </c>
    </row>
    <row r="36" spans="1:6" ht="13.5" hidden="1" thickBot="1" x14ac:dyDescent="0.25">
      <c r="A36" s="2" t="s">
        <v>16</v>
      </c>
      <c r="B36" s="2" t="s">
        <v>8</v>
      </c>
      <c r="C36" s="40">
        <v>524</v>
      </c>
      <c r="D36" s="40">
        <v>254</v>
      </c>
      <c r="E36" s="3">
        <f>C36*8</f>
        <v>4192</v>
      </c>
      <c r="F36" s="8">
        <f t="shared" si="1"/>
        <v>6.0591603053435111E-2</v>
      </c>
    </row>
    <row r="37" spans="1:6" ht="13.5" hidden="1" thickBot="1" x14ac:dyDescent="0.25">
      <c r="A37" s="2" t="s">
        <v>16</v>
      </c>
      <c r="B37" s="5" t="s">
        <v>9</v>
      </c>
      <c r="C37" s="6">
        <f t="shared" si="7"/>
        <v>823</v>
      </c>
      <c r="D37" s="6">
        <v>378</v>
      </c>
      <c r="E37" s="6">
        <f t="shared" ref="E37" si="14">SUM(E32:E36)</f>
        <v>5583</v>
      </c>
      <c r="F37" s="41">
        <f t="shared" si="1"/>
        <v>6.7705534658785593E-2</v>
      </c>
    </row>
    <row r="38" spans="1:6" ht="13.5" hidden="1" thickBot="1" x14ac:dyDescent="0.25">
      <c r="A38" s="2" t="s">
        <v>17</v>
      </c>
      <c r="B38" s="2" t="s">
        <v>15</v>
      </c>
      <c r="C38" s="40">
        <v>1</v>
      </c>
      <c r="D38" s="40">
        <v>4</v>
      </c>
      <c r="E38" s="3">
        <f t="shared" ref="E38:E39" si="15">D38*0</f>
        <v>0</v>
      </c>
      <c r="F38" s="8">
        <f t="shared" si="1"/>
        <v>1</v>
      </c>
    </row>
    <row r="39" spans="1:6" ht="13.5" hidden="1" thickBot="1" x14ac:dyDescent="0.25">
      <c r="A39" s="2" t="s">
        <v>17</v>
      </c>
      <c r="B39" s="2" t="s">
        <v>5</v>
      </c>
      <c r="C39" s="40">
        <v>9</v>
      </c>
      <c r="D39" s="40">
        <v>10</v>
      </c>
      <c r="E39" s="3">
        <f t="shared" si="15"/>
        <v>0</v>
      </c>
      <c r="F39" s="8">
        <f t="shared" si="1"/>
        <v>1</v>
      </c>
    </row>
    <row r="40" spans="1:6" ht="13.5" hidden="1" thickBot="1" x14ac:dyDescent="0.25">
      <c r="A40" s="2" t="s">
        <v>17</v>
      </c>
      <c r="B40" s="2" t="s">
        <v>6</v>
      </c>
      <c r="C40" s="40">
        <v>54</v>
      </c>
      <c r="D40" s="40">
        <v>34</v>
      </c>
      <c r="E40" s="3">
        <f>C40*4</f>
        <v>216</v>
      </c>
      <c r="F40" s="8">
        <f t="shared" si="1"/>
        <v>0.15740740740740741</v>
      </c>
    </row>
    <row r="41" spans="1:6" ht="13.5" hidden="1" thickBot="1" x14ac:dyDescent="0.25">
      <c r="A41" s="2" t="s">
        <v>17</v>
      </c>
      <c r="B41" s="2" t="s">
        <v>7</v>
      </c>
      <c r="C41" s="40">
        <v>235</v>
      </c>
      <c r="D41" s="40">
        <v>129</v>
      </c>
      <c r="E41" s="3">
        <f>C41*5</f>
        <v>1175</v>
      </c>
      <c r="F41" s="8">
        <f t="shared" si="1"/>
        <v>0.10978723404255319</v>
      </c>
    </row>
    <row r="42" spans="1:6" ht="13.5" hidden="1" thickBot="1" x14ac:dyDescent="0.25">
      <c r="A42" s="2" t="s">
        <v>17</v>
      </c>
      <c r="B42" s="2" t="s">
        <v>8</v>
      </c>
      <c r="C42" s="40">
        <v>524</v>
      </c>
      <c r="D42" s="40">
        <v>222</v>
      </c>
      <c r="E42" s="3">
        <f>C42*8</f>
        <v>4192</v>
      </c>
      <c r="F42" s="8">
        <f t="shared" si="1"/>
        <v>5.2958015267175571E-2</v>
      </c>
    </row>
    <row r="43" spans="1:6" ht="13.5" hidden="1" thickBot="1" x14ac:dyDescent="0.25">
      <c r="A43" s="2" t="s">
        <v>17</v>
      </c>
      <c r="B43" s="5" t="s">
        <v>9</v>
      </c>
      <c r="C43" s="6">
        <f t="shared" si="7"/>
        <v>823</v>
      </c>
      <c r="D43" s="6">
        <v>399</v>
      </c>
      <c r="E43" s="6">
        <f t="shared" ref="E43" si="16">SUM(E38:E42)</f>
        <v>5583</v>
      </c>
      <c r="F43" s="41">
        <f t="shared" si="1"/>
        <v>7.1466953250940352E-2</v>
      </c>
    </row>
    <row r="44" spans="1:6" ht="13.5" hidden="1" thickBot="1" x14ac:dyDescent="0.25">
      <c r="A44" s="2" t="s">
        <v>18</v>
      </c>
      <c r="B44" s="2" t="s">
        <v>15</v>
      </c>
      <c r="C44" s="40">
        <v>1</v>
      </c>
      <c r="D44" s="40">
        <v>0</v>
      </c>
      <c r="E44" s="3">
        <f t="shared" ref="E44:E45" si="17">D44*0</f>
        <v>0</v>
      </c>
      <c r="F44" s="8">
        <f t="shared" si="1"/>
        <v>1</v>
      </c>
    </row>
    <row r="45" spans="1:6" ht="13.5" hidden="1" thickBot="1" x14ac:dyDescent="0.25">
      <c r="A45" s="2" t="s">
        <v>18</v>
      </c>
      <c r="B45" s="2" t="s">
        <v>5</v>
      </c>
      <c r="C45" s="40">
        <v>9</v>
      </c>
      <c r="D45" s="40">
        <v>4</v>
      </c>
      <c r="E45" s="3">
        <f t="shared" si="17"/>
        <v>0</v>
      </c>
      <c r="F45" s="8">
        <f t="shared" si="1"/>
        <v>1</v>
      </c>
    </row>
    <row r="46" spans="1:6" ht="13.5" hidden="1" thickBot="1" x14ac:dyDescent="0.25">
      <c r="A46" s="2" t="s">
        <v>18</v>
      </c>
      <c r="B46" s="2" t="s">
        <v>6</v>
      </c>
      <c r="C46" s="40">
        <v>54</v>
      </c>
      <c r="D46" s="40">
        <v>17</v>
      </c>
      <c r="E46" s="3">
        <f>C46*4</f>
        <v>216</v>
      </c>
      <c r="F46" s="8">
        <f t="shared" si="1"/>
        <v>7.8703703703703706E-2</v>
      </c>
    </row>
    <row r="47" spans="1:6" ht="13.5" hidden="1" thickBot="1" x14ac:dyDescent="0.25">
      <c r="A47" s="2" t="s">
        <v>18</v>
      </c>
      <c r="B47" s="2" t="s">
        <v>7</v>
      </c>
      <c r="C47" s="40">
        <v>235</v>
      </c>
      <c r="D47" s="40">
        <v>111</v>
      </c>
      <c r="E47" s="3">
        <f>C47*5</f>
        <v>1175</v>
      </c>
      <c r="F47" s="8">
        <f t="shared" si="1"/>
        <v>9.4468085106382979E-2</v>
      </c>
    </row>
    <row r="48" spans="1:6" ht="13.5" hidden="1" thickBot="1" x14ac:dyDescent="0.25">
      <c r="A48" s="2" t="s">
        <v>18</v>
      </c>
      <c r="B48" s="2" t="s">
        <v>8</v>
      </c>
      <c r="C48" s="40">
        <v>524</v>
      </c>
      <c r="D48" s="40">
        <v>230</v>
      </c>
      <c r="E48" s="3">
        <f>C48*8</f>
        <v>4192</v>
      </c>
      <c r="F48" s="8">
        <f t="shared" si="1"/>
        <v>5.4866412213740459E-2</v>
      </c>
    </row>
    <row r="49" spans="1:6" ht="13.5" hidden="1" thickBot="1" x14ac:dyDescent="0.25">
      <c r="A49" s="2" t="s">
        <v>18</v>
      </c>
      <c r="B49" s="5" t="s">
        <v>9</v>
      </c>
      <c r="C49" s="6">
        <f t="shared" si="7"/>
        <v>823</v>
      </c>
      <c r="D49" s="6">
        <v>362</v>
      </c>
      <c r="E49" s="6">
        <f t="shared" ref="E49" si="18">SUM(E44:E48)</f>
        <v>5583</v>
      </c>
      <c r="F49" s="41">
        <f t="shared" si="1"/>
        <v>6.4839691921905779E-2</v>
      </c>
    </row>
    <row r="50" spans="1:6" ht="13.5" hidden="1" thickBot="1" x14ac:dyDescent="0.25">
      <c r="A50" s="2" t="s">
        <v>19</v>
      </c>
      <c r="B50" s="2" t="s">
        <v>15</v>
      </c>
      <c r="C50" s="40">
        <v>1</v>
      </c>
      <c r="D50" s="40">
        <v>0</v>
      </c>
      <c r="E50" s="3">
        <f t="shared" ref="E50:E51" si="19">D50*0</f>
        <v>0</v>
      </c>
      <c r="F50" s="8">
        <f t="shared" si="1"/>
        <v>1</v>
      </c>
    </row>
    <row r="51" spans="1:6" ht="13.5" hidden="1" thickBot="1" x14ac:dyDescent="0.25">
      <c r="A51" s="2" t="s">
        <v>19</v>
      </c>
      <c r="B51" s="2" t="s">
        <v>5</v>
      </c>
      <c r="C51" s="40">
        <v>9</v>
      </c>
      <c r="D51" s="40">
        <v>5</v>
      </c>
      <c r="E51" s="3">
        <f t="shared" si="19"/>
        <v>0</v>
      </c>
      <c r="F51" s="8">
        <f t="shared" si="1"/>
        <v>1</v>
      </c>
    </row>
    <row r="52" spans="1:6" ht="13.5" hidden="1" thickBot="1" x14ac:dyDescent="0.25">
      <c r="A52" s="2" t="s">
        <v>19</v>
      </c>
      <c r="B52" s="2" t="s">
        <v>6</v>
      </c>
      <c r="C52" s="40">
        <v>54</v>
      </c>
      <c r="D52" s="40">
        <v>13</v>
      </c>
      <c r="E52" s="3">
        <f>C52*4</f>
        <v>216</v>
      </c>
      <c r="F52" s="8">
        <f t="shared" si="1"/>
        <v>6.0185185185185182E-2</v>
      </c>
    </row>
    <row r="53" spans="1:6" ht="13.5" hidden="1" thickBot="1" x14ac:dyDescent="0.25">
      <c r="A53" s="2" t="s">
        <v>19</v>
      </c>
      <c r="B53" s="2" t="s">
        <v>7</v>
      </c>
      <c r="C53" s="40">
        <v>235</v>
      </c>
      <c r="D53" s="40">
        <v>74</v>
      </c>
      <c r="E53" s="3">
        <f>C53*5</f>
        <v>1175</v>
      </c>
      <c r="F53" s="8">
        <f t="shared" si="1"/>
        <v>6.2978723404255324E-2</v>
      </c>
    </row>
    <row r="54" spans="1:6" ht="13.5" hidden="1" thickBot="1" x14ac:dyDescent="0.25">
      <c r="A54" s="2" t="s">
        <v>19</v>
      </c>
      <c r="B54" s="2" t="s">
        <v>8</v>
      </c>
      <c r="C54" s="40">
        <v>524</v>
      </c>
      <c r="D54" s="40">
        <v>164</v>
      </c>
      <c r="E54" s="3">
        <f>C54*8</f>
        <v>4192</v>
      </c>
      <c r="F54" s="8">
        <f t="shared" si="1"/>
        <v>3.9122137404580155E-2</v>
      </c>
    </row>
    <row r="55" spans="1:6" ht="13.5" hidden="1" thickBot="1" x14ac:dyDescent="0.25">
      <c r="A55" s="2" t="s">
        <v>19</v>
      </c>
      <c r="B55" s="5" t="s">
        <v>9</v>
      </c>
      <c r="C55" s="6">
        <f t="shared" si="7"/>
        <v>823</v>
      </c>
      <c r="D55" s="6">
        <v>256</v>
      </c>
      <c r="E55" s="6">
        <f t="shared" ref="E55" si="20">SUM(E50:E54)</f>
        <v>5583</v>
      </c>
      <c r="F55" s="41">
        <f t="shared" si="1"/>
        <v>4.5853483790077018E-2</v>
      </c>
    </row>
    <row r="56" spans="1:6" ht="13.5" hidden="1" thickBot="1" x14ac:dyDescent="0.25">
      <c r="A56" s="2" t="s">
        <v>20</v>
      </c>
      <c r="B56" s="2" t="s">
        <v>15</v>
      </c>
      <c r="C56" s="40">
        <v>1</v>
      </c>
      <c r="D56" s="40">
        <v>0</v>
      </c>
      <c r="E56" s="3">
        <f t="shared" ref="E56:E57" si="21">D56*0</f>
        <v>0</v>
      </c>
      <c r="F56" s="8">
        <f t="shared" si="1"/>
        <v>1</v>
      </c>
    </row>
    <row r="57" spans="1:6" ht="13.5" hidden="1" thickBot="1" x14ac:dyDescent="0.25">
      <c r="A57" s="2" t="s">
        <v>20</v>
      </c>
      <c r="B57" s="2" t="s">
        <v>5</v>
      </c>
      <c r="C57" s="40">
        <v>9</v>
      </c>
      <c r="D57" s="40">
        <v>5</v>
      </c>
      <c r="E57" s="3">
        <f t="shared" si="21"/>
        <v>0</v>
      </c>
      <c r="F57" s="8">
        <f t="shared" si="1"/>
        <v>1</v>
      </c>
    </row>
    <row r="58" spans="1:6" ht="13.5" hidden="1" thickBot="1" x14ac:dyDescent="0.25">
      <c r="A58" s="2" t="s">
        <v>20</v>
      </c>
      <c r="B58" s="2" t="s">
        <v>6</v>
      </c>
      <c r="C58" s="40">
        <v>54</v>
      </c>
      <c r="D58" s="40">
        <v>24</v>
      </c>
      <c r="E58" s="3">
        <f>C58*4</f>
        <v>216</v>
      </c>
      <c r="F58" s="8">
        <f t="shared" si="1"/>
        <v>0.1111111111111111</v>
      </c>
    </row>
    <row r="59" spans="1:6" ht="13.5" hidden="1" thickBot="1" x14ac:dyDescent="0.25">
      <c r="A59" s="2" t="s">
        <v>20</v>
      </c>
      <c r="B59" s="2" t="s">
        <v>7</v>
      </c>
      <c r="C59" s="40">
        <v>235</v>
      </c>
      <c r="D59" s="40">
        <v>99</v>
      </c>
      <c r="E59" s="3">
        <f>C59*5</f>
        <v>1175</v>
      </c>
      <c r="F59" s="8">
        <f t="shared" si="1"/>
        <v>8.4255319148936164E-2</v>
      </c>
    </row>
    <row r="60" spans="1:6" ht="13.5" hidden="1" thickBot="1" x14ac:dyDescent="0.25">
      <c r="A60" s="2" t="s">
        <v>20</v>
      </c>
      <c r="B60" s="2" t="s">
        <v>8</v>
      </c>
      <c r="C60" s="40">
        <v>524</v>
      </c>
      <c r="D60" s="40">
        <v>175</v>
      </c>
      <c r="E60" s="3">
        <f>C60*8</f>
        <v>4192</v>
      </c>
      <c r="F60" s="8">
        <f t="shared" si="1"/>
        <v>4.1746183206106867E-2</v>
      </c>
    </row>
    <row r="61" spans="1:6" ht="13.5" hidden="1" thickBot="1" x14ac:dyDescent="0.25">
      <c r="A61" s="2" t="s">
        <v>20</v>
      </c>
      <c r="B61" s="5" t="s">
        <v>9</v>
      </c>
      <c r="C61" s="6">
        <f t="shared" si="7"/>
        <v>823</v>
      </c>
      <c r="D61" s="6">
        <v>303</v>
      </c>
      <c r="E61" s="6">
        <f t="shared" ref="E61" si="22">SUM(E56:E60)</f>
        <v>5583</v>
      </c>
      <c r="F61" s="41">
        <f t="shared" si="1"/>
        <v>5.4271896829661471E-2</v>
      </c>
    </row>
    <row r="62" spans="1:6" ht="13.5" hidden="1" thickBot="1" x14ac:dyDescent="0.25">
      <c r="A62" s="2" t="s">
        <v>21</v>
      </c>
      <c r="B62" s="2" t="s">
        <v>15</v>
      </c>
      <c r="C62" s="40">
        <v>1</v>
      </c>
      <c r="D62" s="40">
        <v>1</v>
      </c>
      <c r="E62" s="3">
        <f t="shared" ref="E62:E63" si="23">D62*0</f>
        <v>0</v>
      </c>
      <c r="F62" s="8">
        <f t="shared" si="1"/>
        <v>1</v>
      </c>
    </row>
    <row r="63" spans="1:6" ht="13.5" hidden="1" thickBot="1" x14ac:dyDescent="0.25">
      <c r="A63" s="2" t="s">
        <v>21</v>
      </c>
      <c r="B63" s="2" t="s">
        <v>5</v>
      </c>
      <c r="C63" s="40">
        <v>9</v>
      </c>
      <c r="D63" s="40">
        <v>4</v>
      </c>
      <c r="E63" s="3">
        <f t="shared" si="23"/>
        <v>0</v>
      </c>
      <c r="F63" s="8">
        <f t="shared" si="1"/>
        <v>1</v>
      </c>
    </row>
    <row r="64" spans="1:6" ht="13.5" hidden="1" thickBot="1" x14ac:dyDescent="0.25">
      <c r="A64" s="2" t="s">
        <v>21</v>
      </c>
      <c r="B64" s="2" t="s">
        <v>6</v>
      </c>
      <c r="C64" s="40">
        <v>54</v>
      </c>
      <c r="D64" s="40">
        <v>25</v>
      </c>
      <c r="E64" s="3">
        <f>C64*4</f>
        <v>216</v>
      </c>
      <c r="F64" s="8">
        <f t="shared" si="1"/>
        <v>0.11574074074074074</v>
      </c>
    </row>
    <row r="65" spans="1:6" ht="13.5" hidden="1" thickBot="1" x14ac:dyDescent="0.25">
      <c r="A65" s="2" t="s">
        <v>21</v>
      </c>
      <c r="B65" s="2" t="s">
        <v>7</v>
      </c>
      <c r="C65" s="40">
        <v>235</v>
      </c>
      <c r="D65" s="40">
        <v>136</v>
      </c>
      <c r="E65" s="3">
        <f>C65*5</f>
        <v>1175</v>
      </c>
      <c r="F65" s="8">
        <f t="shared" si="1"/>
        <v>0.11574468085106383</v>
      </c>
    </row>
    <row r="66" spans="1:6" ht="13.5" hidden="1" thickBot="1" x14ac:dyDescent="0.25">
      <c r="A66" s="2" t="s">
        <v>21</v>
      </c>
      <c r="B66" s="2" t="s">
        <v>8</v>
      </c>
      <c r="C66" s="40">
        <v>524</v>
      </c>
      <c r="D66" s="40">
        <v>223</v>
      </c>
      <c r="E66" s="3">
        <f>C66*8</f>
        <v>4192</v>
      </c>
      <c r="F66" s="8">
        <f t="shared" ref="F66:F130" si="24">IF(E66&lt;&gt;0,IFERROR(D66/E66,0),1)</f>
        <v>5.3196564885496185E-2</v>
      </c>
    </row>
    <row r="67" spans="1:6" ht="13.5" hidden="1" thickBot="1" x14ac:dyDescent="0.25">
      <c r="A67" s="2" t="s">
        <v>21</v>
      </c>
      <c r="B67" s="5" t="s">
        <v>9</v>
      </c>
      <c r="C67" s="6">
        <f t="shared" si="7"/>
        <v>823</v>
      </c>
      <c r="D67" s="6">
        <v>389</v>
      </c>
      <c r="E67" s="6">
        <f t="shared" ref="E67" si="25">SUM(E62:E66)</f>
        <v>5583</v>
      </c>
      <c r="F67" s="41">
        <f t="shared" si="24"/>
        <v>6.9675801540390478E-2</v>
      </c>
    </row>
    <row r="68" spans="1:6" ht="13.5" hidden="1" thickBot="1" x14ac:dyDescent="0.25">
      <c r="A68" s="2" t="s">
        <v>22</v>
      </c>
      <c r="B68" s="2" t="s">
        <v>15</v>
      </c>
      <c r="C68" s="40">
        <v>1</v>
      </c>
      <c r="D68" s="40">
        <v>1</v>
      </c>
      <c r="E68" s="3">
        <f t="shared" ref="E68:E130" si="26">D68*0</f>
        <v>0</v>
      </c>
      <c r="F68" s="8">
        <f t="shared" si="24"/>
        <v>1</v>
      </c>
    </row>
    <row r="69" spans="1:6" ht="13.5" hidden="1" thickBot="1" x14ac:dyDescent="0.25">
      <c r="A69" s="2" t="s">
        <v>22</v>
      </c>
      <c r="B69" s="2" t="s">
        <v>5</v>
      </c>
      <c r="C69" s="40">
        <v>9</v>
      </c>
      <c r="D69" s="40">
        <v>9</v>
      </c>
      <c r="E69" s="3">
        <f t="shared" si="26"/>
        <v>0</v>
      </c>
      <c r="F69" s="8">
        <f t="shared" si="24"/>
        <v>1</v>
      </c>
    </row>
    <row r="70" spans="1:6" ht="13.5" hidden="1" thickBot="1" x14ac:dyDescent="0.25">
      <c r="A70" s="2" t="s">
        <v>22</v>
      </c>
      <c r="B70" s="2" t="s">
        <v>6</v>
      </c>
      <c r="C70" s="40">
        <v>54</v>
      </c>
      <c r="D70" s="40">
        <v>23</v>
      </c>
      <c r="E70" s="3">
        <f>C70*4</f>
        <v>216</v>
      </c>
      <c r="F70" s="8">
        <f t="shared" si="24"/>
        <v>0.10648148148148148</v>
      </c>
    </row>
    <row r="71" spans="1:6" ht="13.5" hidden="1" thickBot="1" x14ac:dyDescent="0.25">
      <c r="A71" s="2" t="s">
        <v>22</v>
      </c>
      <c r="B71" s="2" t="s">
        <v>7</v>
      </c>
      <c r="C71" s="40">
        <v>235</v>
      </c>
      <c r="D71" s="40">
        <v>114</v>
      </c>
      <c r="E71" s="3">
        <f>C71*5</f>
        <v>1175</v>
      </c>
      <c r="F71" s="8">
        <f t="shared" si="24"/>
        <v>9.7021276595744679E-2</v>
      </c>
    </row>
    <row r="72" spans="1:6" ht="13.5" hidden="1" thickBot="1" x14ac:dyDescent="0.25">
      <c r="A72" s="2" t="s">
        <v>22</v>
      </c>
      <c r="B72" s="2" t="s">
        <v>8</v>
      </c>
      <c r="C72" s="40">
        <v>524</v>
      </c>
      <c r="D72" s="40">
        <v>164</v>
      </c>
      <c r="E72" s="3">
        <f>C72*8</f>
        <v>4192</v>
      </c>
      <c r="F72" s="8">
        <f t="shared" si="24"/>
        <v>3.9122137404580155E-2</v>
      </c>
    </row>
    <row r="73" spans="1:6" ht="13.5" hidden="1" thickBot="1" x14ac:dyDescent="0.25">
      <c r="A73" s="2" t="s">
        <v>22</v>
      </c>
      <c r="B73" s="5" t="s">
        <v>9</v>
      </c>
      <c r="C73" s="6">
        <f t="shared" si="7"/>
        <v>823</v>
      </c>
      <c r="D73" s="6">
        <v>311</v>
      </c>
      <c r="E73" s="6">
        <f t="shared" ref="E73" si="27">SUM(E68:E72)</f>
        <v>5583</v>
      </c>
      <c r="F73" s="41">
        <f t="shared" si="24"/>
        <v>5.5704818198101379E-2</v>
      </c>
    </row>
    <row r="74" spans="1:6" ht="13.5" thickBot="1" x14ac:dyDescent="0.25">
      <c r="A74" s="21" t="s">
        <v>112</v>
      </c>
      <c r="B74" s="21"/>
      <c r="C74" s="42">
        <v>823</v>
      </c>
      <c r="D74" s="42">
        <f>SUM(D73,D67,D61,D55,D49,D37,D31,D25,D19,D13,D7,D43)</f>
        <v>4966</v>
      </c>
      <c r="E74" s="42">
        <f>SUM(E73,E67,E61,E55,E49,E37,E31,E25,E19,E13,E7,E43)</f>
        <v>66996</v>
      </c>
      <c r="F74" s="43">
        <f>IF(E74&lt;&gt;0,IFERROR(D74/E74,0),1)</f>
        <v>7.4123828288256019E-2</v>
      </c>
    </row>
    <row r="75" spans="1:6" ht="13.5" hidden="1" thickBot="1" x14ac:dyDescent="0.25">
      <c r="A75" s="2" t="s">
        <v>23</v>
      </c>
      <c r="B75" s="2" t="s">
        <v>15</v>
      </c>
      <c r="C75" s="40">
        <v>1</v>
      </c>
      <c r="D75" s="40">
        <v>2</v>
      </c>
      <c r="E75" s="3">
        <f t="shared" si="26"/>
        <v>0</v>
      </c>
      <c r="F75" s="8">
        <f t="shared" si="24"/>
        <v>1</v>
      </c>
    </row>
    <row r="76" spans="1:6" ht="13.5" hidden="1" thickBot="1" x14ac:dyDescent="0.25">
      <c r="A76" s="2" t="s">
        <v>23</v>
      </c>
      <c r="B76" s="2" t="s">
        <v>5</v>
      </c>
      <c r="C76" s="40">
        <v>9</v>
      </c>
      <c r="D76" s="40">
        <v>14</v>
      </c>
      <c r="E76" s="3">
        <f t="shared" si="26"/>
        <v>0</v>
      </c>
      <c r="F76" s="8">
        <f t="shared" si="24"/>
        <v>1</v>
      </c>
    </row>
    <row r="77" spans="1:6" ht="13.5" hidden="1" thickBot="1" x14ac:dyDescent="0.25">
      <c r="A77" s="2" t="s">
        <v>23</v>
      </c>
      <c r="B77" s="2" t="s">
        <v>6</v>
      </c>
      <c r="C77" s="40">
        <v>54</v>
      </c>
      <c r="D77" s="40">
        <v>26</v>
      </c>
      <c r="E77" s="3">
        <f>C77*4</f>
        <v>216</v>
      </c>
      <c r="F77" s="8">
        <f t="shared" si="24"/>
        <v>0.12037037037037036</v>
      </c>
    </row>
    <row r="78" spans="1:6" ht="13.5" hidden="1" thickBot="1" x14ac:dyDescent="0.25">
      <c r="A78" s="2" t="s">
        <v>23</v>
      </c>
      <c r="B78" s="2" t="s">
        <v>7</v>
      </c>
      <c r="C78" s="40">
        <v>235</v>
      </c>
      <c r="D78" s="40">
        <v>151</v>
      </c>
      <c r="E78" s="3">
        <f>C78*5</f>
        <v>1175</v>
      </c>
      <c r="F78" s="8">
        <f t="shared" si="24"/>
        <v>0.12851063829787235</v>
      </c>
    </row>
    <row r="79" spans="1:6" ht="13.5" hidden="1" thickBot="1" x14ac:dyDescent="0.25">
      <c r="A79" s="2" t="s">
        <v>23</v>
      </c>
      <c r="B79" s="2" t="s">
        <v>8</v>
      </c>
      <c r="C79" s="40">
        <v>524</v>
      </c>
      <c r="D79" s="40">
        <v>260</v>
      </c>
      <c r="E79" s="3">
        <f>C79*8</f>
        <v>4192</v>
      </c>
      <c r="F79" s="8">
        <f t="shared" si="24"/>
        <v>6.2022900763358778E-2</v>
      </c>
    </row>
    <row r="80" spans="1:6" ht="13.5" hidden="1" thickBot="1" x14ac:dyDescent="0.25">
      <c r="A80" s="2" t="s">
        <v>23</v>
      </c>
      <c r="B80" s="5" t="s">
        <v>9</v>
      </c>
      <c r="C80" s="6">
        <f>SUM(C75:C79)</f>
        <v>823</v>
      </c>
      <c r="D80" s="6">
        <v>453</v>
      </c>
      <c r="E80" s="6">
        <f>SUM(E75:E79)</f>
        <v>5583</v>
      </c>
      <c r="F80" s="41">
        <f>IF(E80&lt;&gt;0,IFERROR(D80/E80,0),1)</f>
        <v>8.1139172487909722E-2</v>
      </c>
    </row>
    <row r="81" spans="1:6" ht="13.5" hidden="1" thickBot="1" x14ac:dyDescent="0.25">
      <c r="A81" s="2" t="s">
        <v>24</v>
      </c>
      <c r="B81" s="2" t="s">
        <v>15</v>
      </c>
      <c r="C81" s="40">
        <v>1</v>
      </c>
      <c r="D81" s="40">
        <v>1</v>
      </c>
      <c r="E81" s="3">
        <f t="shared" si="26"/>
        <v>0</v>
      </c>
      <c r="F81" s="8">
        <f t="shared" si="24"/>
        <v>1</v>
      </c>
    </row>
    <row r="82" spans="1:6" ht="13.5" hidden="1" thickBot="1" x14ac:dyDescent="0.25">
      <c r="A82" s="2" t="s">
        <v>24</v>
      </c>
      <c r="B82" s="2" t="s">
        <v>5</v>
      </c>
      <c r="C82" s="40">
        <v>9</v>
      </c>
      <c r="D82" s="40">
        <v>12</v>
      </c>
      <c r="E82" s="3">
        <f t="shared" si="26"/>
        <v>0</v>
      </c>
      <c r="F82" s="8">
        <f t="shared" si="24"/>
        <v>1</v>
      </c>
    </row>
    <row r="83" spans="1:6" ht="13.5" hidden="1" thickBot="1" x14ac:dyDescent="0.25">
      <c r="A83" s="2" t="s">
        <v>24</v>
      </c>
      <c r="B83" s="2" t="s">
        <v>6</v>
      </c>
      <c r="C83" s="40">
        <v>54</v>
      </c>
      <c r="D83" s="40">
        <v>19</v>
      </c>
      <c r="E83" s="3">
        <f>C83*4</f>
        <v>216</v>
      </c>
      <c r="F83" s="8">
        <f t="shared" si="24"/>
        <v>8.7962962962962965E-2</v>
      </c>
    </row>
    <row r="84" spans="1:6" ht="13.5" hidden="1" thickBot="1" x14ac:dyDescent="0.25">
      <c r="A84" s="2" t="s">
        <v>24</v>
      </c>
      <c r="B84" s="2" t="s">
        <v>7</v>
      </c>
      <c r="C84" s="40">
        <v>235</v>
      </c>
      <c r="D84" s="40">
        <v>157</v>
      </c>
      <c r="E84" s="3">
        <f>C84*5</f>
        <v>1175</v>
      </c>
      <c r="F84" s="8">
        <f t="shared" si="24"/>
        <v>0.13361702127659575</v>
      </c>
    </row>
    <row r="85" spans="1:6" ht="13.5" hidden="1" thickBot="1" x14ac:dyDescent="0.25">
      <c r="A85" s="2" t="s">
        <v>24</v>
      </c>
      <c r="B85" s="2" t="s">
        <v>8</v>
      </c>
      <c r="C85" s="40">
        <v>524</v>
      </c>
      <c r="D85" s="40">
        <v>269</v>
      </c>
      <c r="E85" s="3">
        <f>C85*8</f>
        <v>4192</v>
      </c>
      <c r="F85" s="8">
        <f t="shared" si="24"/>
        <v>6.4169847328244281E-2</v>
      </c>
    </row>
    <row r="86" spans="1:6" ht="13.5" hidden="1" thickBot="1" x14ac:dyDescent="0.25">
      <c r="A86" s="2" t="s">
        <v>24</v>
      </c>
      <c r="B86" s="5" t="s">
        <v>9</v>
      </c>
      <c r="C86" s="6">
        <f t="shared" ref="C86:C146" si="28">SUM(C81:C85)</f>
        <v>823</v>
      </c>
      <c r="D86" s="6">
        <v>458</v>
      </c>
      <c r="E86" s="6">
        <f t="shared" ref="E86" si="29">SUM(E81:E85)</f>
        <v>5583</v>
      </c>
      <c r="F86" s="41">
        <f t="shared" si="24"/>
        <v>8.2034748343184666E-2</v>
      </c>
    </row>
    <row r="87" spans="1:6" ht="13.5" hidden="1" thickBot="1" x14ac:dyDescent="0.25">
      <c r="A87" s="2" t="s">
        <v>25</v>
      </c>
      <c r="B87" s="2" t="s">
        <v>15</v>
      </c>
      <c r="C87" s="40">
        <v>1</v>
      </c>
      <c r="D87" s="40">
        <v>3</v>
      </c>
      <c r="E87" s="3">
        <f t="shared" si="26"/>
        <v>0</v>
      </c>
      <c r="F87" s="8">
        <f t="shared" si="24"/>
        <v>1</v>
      </c>
    </row>
    <row r="88" spans="1:6" ht="13.5" hidden="1" thickBot="1" x14ac:dyDescent="0.25">
      <c r="A88" s="2" t="s">
        <v>25</v>
      </c>
      <c r="B88" s="2" t="s">
        <v>5</v>
      </c>
      <c r="C88" s="40">
        <v>9</v>
      </c>
      <c r="D88" s="40">
        <v>7</v>
      </c>
      <c r="E88" s="3">
        <f t="shared" si="26"/>
        <v>0</v>
      </c>
      <c r="F88" s="8">
        <f t="shared" si="24"/>
        <v>1</v>
      </c>
    </row>
    <row r="89" spans="1:6" ht="13.5" hidden="1" thickBot="1" x14ac:dyDescent="0.25">
      <c r="A89" s="2" t="s">
        <v>25</v>
      </c>
      <c r="B89" s="2" t="s">
        <v>6</v>
      </c>
      <c r="C89" s="40">
        <v>54</v>
      </c>
      <c r="D89" s="40">
        <v>19</v>
      </c>
      <c r="E89" s="3">
        <f>C89*4</f>
        <v>216</v>
      </c>
      <c r="F89" s="8">
        <f t="shared" si="24"/>
        <v>8.7962962962962965E-2</v>
      </c>
    </row>
    <row r="90" spans="1:6" ht="13.5" hidden="1" thickBot="1" x14ac:dyDescent="0.25">
      <c r="A90" s="2" t="s">
        <v>25</v>
      </c>
      <c r="B90" s="2" t="s">
        <v>7</v>
      </c>
      <c r="C90" s="40">
        <v>235</v>
      </c>
      <c r="D90" s="40">
        <v>111</v>
      </c>
      <c r="E90" s="3">
        <f>C90*5</f>
        <v>1175</v>
      </c>
      <c r="F90" s="8">
        <f t="shared" si="24"/>
        <v>9.4468085106382979E-2</v>
      </c>
    </row>
    <row r="91" spans="1:6" ht="13.5" hidden="1" thickBot="1" x14ac:dyDescent="0.25">
      <c r="A91" s="2" t="s">
        <v>25</v>
      </c>
      <c r="B91" s="2" t="s">
        <v>8</v>
      </c>
      <c r="C91" s="40">
        <v>524</v>
      </c>
      <c r="D91" s="40">
        <v>222</v>
      </c>
      <c r="E91" s="3">
        <f>C91*8</f>
        <v>4192</v>
      </c>
      <c r="F91" s="8">
        <f t="shared" si="24"/>
        <v>5.2958015267175571E-2</v>
      </c>
    </row>
    <row r="92" spans="1:6" ht="13.5" hidden="1" thickBot="1" x14ac:dyDescent="0.25">
      <c r="A92" s="2" t="s">
        <v>25</v>
      </c>
      <c r="B92" s="5" t="s">
        <v>9</v>
      </c>
      <c r="C92" s="6">
        <f t="shared" si="28"/>
        <v>823</v>
      </c>
      <c r="D92" s="6">
        <v>362</v>
      </c>
      <c r="E92" s="6">
        <f t="shared" ref="E92" si="30">SUM(E87:E91)</f>
        <v>5583</v>
      </c>
      <c r="F92" s="41">
        <f t="shared" si="24"/>
        <v>6.4839691921905779E-2</v>
      </c>
    </row>
    <row r="93" spans="1:6" ht="13.5" hidden="1" thickBot="1" x14ac:dyDescent="0.25">
      <c r="A93" s="2" t="s">
        <v>26</v>
      </c>
      <c r="B93" s="2" t="s">
        <v>15</v>
      </c>
      <c r="C93" s="40">
        <v>1</v>
      </c>
      <c r="D93" s="40">
        <v>1</v>
      </c>
      <c r="E93" s="3">
        <f t="shared" si="26"/>
        <v>0</v>
      </c>
      <c r="F93" s="8">
        <f t="shared" si="24"/>
        <v>1</v>
      </c>
    </row>
    <row r="94" spans="1:6" ht="13.5" hidden="1" thickBot="1" x14ac:dyDescent="0.25">
      <c r="A94" s="2" t="s">
        <v>26</v>
      </c>
      <c r="B94" s="2" t="s">
        <v>5</v>
      </c>
      <c r="C94" s="40">
        <v>9</v>
      </c>
      <c r="D94" s="40">
        <v>14</v>
      </c>
      <c r="E94" s="3">
        <f t="shared" si="26"/>
        <v>0</v>
      </c>
      <c r="F94" s="8">
        <f t="shared" si="24"/>
        <v>1</v>
      </c>
    </row>
    <row r="95" spans="1:6" ht="13.5" hidden="1" thickBot="1" x14ac:dyDescent="0.25">
      <c r="A95" s="2" t="s">
        <v>26</v>
      </c>
      <c r="B95" s="2" t="s">
        <v>6</v>
      </c>
      <c r="C95" s="40">
        <v>54</v>
      </c>
      <c r="D95" s="40">
        <v>29</v>
      </c>
      <c r="E95" s="3">
        <f>C95*4</f>
        <v>216</v>
      </c>
      <c r="F95" s="8">
        <f t="shared" si="24"/>
        <v>0.13425925925925927</v>
      </c>
    </row>
    <row r="96" spans="1:6" ht="13.5" hidden="1" thickBot="1" x14ac:dyDescent="0.25">
      <c r="A96" s="2" t="s">
        <v>26</v>
      </c>
      <c r="B96" s="2" t="s">
        <v>7</v>
      </c>
      <c r="C96" s="40">
        <v>235</v>
      </c>
      <c r="D96" s="40">
        <v>168</v>
      </c>
      <c r="E96" s="3">
        <f>C96*5</f>
        <v>1175</v>
      </c>
      <c r="F96" s="8">
        <f t="shared" si="24"/>
        <v>0.14297872340425533</v>
      </c>
    </row>
    <row r="97" spans="1:6" ht="13.5" hidden="1" thickBot="1" x14ac:dyDescent="0.25">
      <c r="A97" s="2" t="s">
        <v>26</v>
      </c>
      <c r="B97" s="2" t="s">
        <v>8</v>
      </c>
      <c r="C97" s="40">
        <v>524</v>
      </c>
      <c r="D97" s="40">
        <v>277</v>
      </c>
      <c r="E97" s="3">
        <f>C97*8</f>
        <v>4192</v>
      </c>
      <c r="F97" s="8">
        <f t="shared" si="24"/>
        <v>6.6078244274809156E-2</v>
      </c>
    </row>
    <row r="98" spans="1:6" ht="13.5" hidden="1" thickBot="1" x14ac:dyDescent="0.25">
      <c r="A98" s="2" t="s">
        <v>26</v>
      </c>
      <c r="B98" s="5" t="s">
        <v>9</v>
      </c>
      <c r="C98" s="6">
        <f t="shared" si="28"/>
        <v>823</v>
      </c>
      <c r="D98" s="6">
        <v>489</v>
      </c>
      <c r="E98" s="6">
        <f t="shared" ref="E98" si="31">SUM(E93:E97)</f>
        <v>5583</v>
      </c>
      <c r="F98" s="41">
        <f t="shared" si="24"/>
        <v>8.7587318645889312E-2</v>
      </c>
    </row>
    <row r="99" spans="1:6" ht="13.5" hidden="1" thickBot="1" x14ac:dyDescent="0.25">
      <c r="A99" s="2" t="s">
        <v>27</v>
      </c>
      <c r="B99" s="2" t="s">
        <v>15</v>
      </c>
      <c r="C99" s="40">
        <v>1</v>
      </c>
      <c r="D99" s="40">
        <v>3</v>
      </c>
      <c r="E99" s="3">
        <f t="shared" si="26"/>
        <v>0</v>
      </c>
      <c r="F99" s="8">
        <f t="shared" si="24"/>
        <v>1</v>
      </c>
    </row>
    <row r="100" spans="1:6" ht="13.5" hidden="1" thickBot="1" x14ac:dyDescent="0.25">
      <c r="A100" s="2" t="s">
        <v>27</v>
      </c>
      <c r="B100" s="2" t="s">
        <v>5</v>
      </c>
      <c r="C100" s="40">
        <v>9</v>
      </c>
      <c r="D100" s="40">
        <v>14</v>
      </c>
      <c r="E100" s="3">
        <f t="shared" si="26"/>
        <v>0</v>
      </c>
      <c r="F100" s="8">
        <f t="shared" si="24"/>
        <v>1</v>
      </c>
    </row>
    <row r="101" spans="1:6" ht="13.5" hidden="1" thickBot="1" x14ac:dyDescent="0.25">
      <c r="A101" s="2" t="s">
        <v>27</v>
      </c>
      <c r="B101" s="2" t="s">
        <v>6</v>
      </c>
      <c r="C101" s="40">
        <v>54</v>
      </c>
      <c r="D101" s="40">
        <v>9</v>
      </c>
      <c r="E101" s="3">
        <f>C101*4</f>
        <v>216</v>
      </c>
      <c r="F101" s="8">
        <f t="shared" si="24"/>
        <v>4.1666666666666664E-2</v>
      </c>
    </row>
    <row r="102" spans="1:6" ht="13.5" hidden="1" thickBot="1" x14ac:dyDescent="0.25">
      <c r="A102" s="2" t="s">
        <v>27</v>
      </c>
      <c r="B102" s="2" t="s">
        <v>7</v>
      </c>
      <c r="C102" s="40">
        <v>235</v>
      </c>
      <c r="D102" s="40">
        <v>118</v>
      </c>
      <c r="E102" s="3">
        <f>C102*5</f>
        <v>1175</v>
      </c>
      <c r="F102" s="8">
        <f t="shared" si="24"/>
        <v>0.10042553191489362</v>
      </c>
    </row>
    <row r="103" spans="1:6" ht="13.5" hidden="1" thickBot="1" x14ac:dyDescent="0.25">
      <c r="A103" s="2" t="s">
        <v>27</v>
      </c>
      <c r="B103" s="2" t="s">
        <v>8</v>
      </c>
      <c r="C103" s="40">
        <v>524</v>
      </c>
      <c r="D103" s="40">
        <v>211</v>
      </c>
      <c r="E103" s="3">
        <f>C103*8</f>
        <v>4192</v>
      </c>
      <c r="F103" s="8">
        <f t="shared" si="24"/>
        <v>5.0333969465648852E-2</v>
      </c>
    </row>
    <row r="104" spans="1:6" ht="13.5" hidden="1" thickBot="1" x14ac:dyDescent="0.25">
      <c r="A104" s="2" t="s">
        <v>27</v>
      </c>
      <c r="B104" s="5" t="s">
        <v>9</v>
      </c>
      <c r="C104" s="6">
        <f t="shared" si="28"/>
        <v>823</v>
      </c>
      <c r="D104" s="6">
        <v>355</v>
      </c>
      <c r="E104" s="6">
        <f t="shared" ref="E104" si="32">SUM(E99:E103)</f>
        <v>5583</v>
      </c>
      <c r="F104" s="41">
        <f t="shared" si="24"/>
        <v>6.3585885724520869E-2</v>
      </c>
    </row>
    <row r="105" spans="1:6" ht="13.5" hidden="1" thickBot="1" x14ac:dyDescent="0.25">
      <c r="A105" s="2" t="s">
        <v>28</v>
      </c>
      <c r="B105" s="2" t="s">
        <v>15</v>
      </c>
      <c r="C105" s="40">
        <v>1</v>
      </c>
      <c r="D105" s="40">
        <v>2</v>
      </c>
      <c r="E105" s="3">
        <f t="shared" si="26"/>
        <v>0</v>
      </c>
      <c r="F105" s="8">
        <f t="shared" si="24"/>
        <v>1</v>
      </c>
    </row>
    <row r="106" spans="1:6" ht="13.5" hidden="1" thickBot="1" x14ac:dyDescent="0.25">
      <c r="A106" s="2" t="s">
        <v>28</v>
      </c>
      <c r="B106" s="2" t="s">
        <v>5</v>
      </c>
      <c r="C106" s="40">
        <v>9</v>
      </c>
      <c r="D106" s="40">
        <v>13</v>
      </c>
      <c r="E106" s="3">
        <f t="shared" si="26"/>
        <v>0</v>
      </c>
      <c r="F106" s="8">
        <f t="shared" si="24"/>
        <v>1</v>
      </c>
    </row>
    <row r="107" spans="1:6" ht="13.5" hidden="1" thickBot="1" x14ac:dyDescent="0.25">
      <c r="A107" s="2" t="s">
        <v>28</v>
      </c>
      <c r="B107" s="2" t="s">
        <v>6</v>
      </c>
      <c r="C107" s="40">
        <v>54</v>
      </c>
      <c r="D107" s="40">
        <v>11</v>
      </c>
      <c r="E107" s="3">
        <f>C107*4</f>
        <v>216</v>
      </c>
      <c r="F107" s="8">
        <f t="shared" si="24"/>
        <v>5.0925925925925923E-2</v>
      </c>
    </row>
    <row r="108" spans="1:6" ht="13.5" hidden="1" thickBot="1" x14ac:dyDescent="0.25">
      <c r="A108" s="2" t="s">
        <v>28</v>
      </c>
      <c r="B108" s="2" t="s">
        <v>7</v>
      </c>
      <c r="C108" s="40">
        <v>235</v>
      </c>
      <c r="D108" s="40">
        <v>104</v>
      </c>
      <c r="E108" s="3">
        <f>C108*5</f>
        <v>1175</v>
      </c>
      <c r="F108" s="8">
        <f t="shared" si="24"/>
        <v>8.851063829787234E-2</v>
      </c>
    </row>
    <row r="109" spans="1:6" ht="13.5" hidden="1" thickBot="1" x14ac:dyDescent="0.25">
      <c r="A109" s="2" t="s">
        <v>28</v>
      </c>
      <c r="B109" s="2" t="s">
        <v>8</v>
      </c>
      <c r="C109" s="40">
        <v>524</v>
      </c>
      <c r="D109" s="40">
        <v>172</v>
      </c>
      <c r="E109" s="3">
        <f>C109*8</f>
        <v>4192</v>
      </c>
      <c r="F109" s="8">
        <f t="shared" si="24"/>
        <v>4.1030534351145037E-2</v>
      </c>
    </row>
    <row r="110" spans="1:6" ht="13.5" hidden="1" thickBot="1" x14ac:dyDescent="0.25">
      <c r="A110" s="2" t="s">
        <v>28</v>
      </c>
      <c r="B110" s="5" t="s">
        <v>9</v>
      </c>
      <c r="C110" s="6">
        <f t="shared" si="28"/>
        <v>823</v>
      </c>
      <c r="D110" s="6">
        <v>302</v>
      </c>
      <c r="E110" s="6">
        <f t="shared" ref="E110" si="33">SUM(E105:E109)</f>
        <v>5583</v>
      </c>
      <c r="F110" s="41">
        <f t="shared" si="24"/>
        <v>5.4092781658606481E-2</v>
      </c>
    </row>
    <row r="111" spans="1:6" ht="13.5" hidden="1" thickBot="1" x14ac:dyDescent="0.25">
      <c r="A111" s="2" t="s">
        <v>29</v>
      </c>
      <c r="B111" s="2" t="s">
        <v>15</v>
      </c>
      <c r="C111" s="40">
        <v>1</v>
      </c>
      <c r="D111" s="40">
        <v>1</v>
      </c>
      <c r="E111" s="3">
        <f t="shared" si="26"/>
        <v>0</v>
      </c>
      <c r="F111" s="8">
        <f t="shared" si="24"/>
        <v>1</v>
      </c>
    </row>
    <row r="112" spans="1:6" ht="13.5" hidden="1" thickBot="1" x14ac:dyDescent="0.25">
      <c r="A112" s="2" t="s">
        <v>29</v>
      </c>
      <c r="B112" s="2" t="s">
        <v>5</v>
      </c>
      <c r="C112" s="40">
        <v>9</v>
      </c>
      <c r="D112" s="40">
        <v>13</v>
      </c>
      <c r="E112" s="3">
        <f t="shared" si="26"/>
        <v>0</v>
      </c>
      <c r="F112" s="8">
        <f t="shared" si="24"/>
        <v>1</v>
      </c>
    </row>
    <row r="113" spans="1:6" ht="13.5" hidden="1" thickBot="1" x14ac:dyDescent="0.25">
      <c r="A113" s="2" t="s">
        <v>29</v>
      </c>
      <c r="B113" s="2" t="s">
        <v>6</v>
      </c>
      <c r="C113" s="40">
        <v>54</v>
      </c>
      <c r="D113" s="40">
        <v>15</v>
      </c>
      <c r="E113" s="3">
        <f>C113*4</f>
        <v>216</v>
      </c>
      <c r="F113" s="8">
        <f t="shared" si="24"/>
        <v>6.9444444444444448E-2</v>
      </c>
    </row>
    <row r="114" spans="1:6" ht="13.5" hidden="1" thickBot="1" x14ac:dyDescent="0.25">
      <c r="A114" s="2" t="s">
        <v>29</v>
      </c>
      <c r="B114" s="2" t="s">
        <v>7</v>
      </c>
      <c r="C114" s="40">
        <v>235</v>
      </c>
      <c r="D114" s="40">
        <v>122</v>
      </c>
      <c r="E114" s="3">
        <f>C114*5</f>
        <v>1175</v>
      </c>
      <c r="F114" s="8">
        <f t="shared" si="24"/>
        <v>0.10382978723404256</v>
      </c>
    </row>
    <row r="115" spans="1:6" ht="13.5" hidden="1" thickBot="1" x14ac:dyDescent="0.25">
      <c r="A115" s="2" t="s">
        <v>29</v>
      </c>
      <c r="B115" s="2" t="s">
        <v>8</v>
      </c>
      <c r="C115" s="40">
        <v>524</v>
      </c>
      <c r="D115" s="40">
        <v>192</v>
      </c>
      <c r="E115" s="3">
        <f>C115*8</f>
        <v>4192</v>
      </c>
      <c r="F115" s="8">
        <f t="shared" si="24"/>
        <v>4.5801526717557252E-2</v>
      </c>
    </row>
    <row r="116" spans="1:6" ht="13.5" hidden="1" thickBot="1" x14ac:dyDescent="0.25">
      <c r="A116" s="2" t="s">
        <v>29</v>
      </c>
      <c r="B116" s="5" t="s">
        <v>9</v>
      </c>
      <c r="C116" s="6">
        <f t="shared" si="28"/>
        <v>823</v>
      </c>
      <c r="D116" s="6">
        <v>343</v>
      </c>
      <c r="E116" s="6">
        <f t="shared" ref="E116" si="34">SUM(E111:E115)</f>
        <v>5583</v>
      </c>
      <c r="F116" s="41">
        <f t="shared" si="24"/>
        <v>6.1436503671861008E-2</v>
      </c>
    </row>
    <row r="117" spans="1:6" ht="13.5" hidden="1" thickBot="1" x14ac:dyDescent="0.25">
      <c r="A117" s="2" t="s">
        <v>30</v>
      </c>
      <c r="B117" s="2" t="s">
        <v>15</v>
      </c>
      <c r="C117" s="40">
        <v>1</v>
      </c>
      <c r="D117" s="40">
        <v>3</v>
      </c>
      <c r="E117" s="3">
        <f t="shared" si="26"/>
        <v>0</v>
      </c>
      <c r="F117" s="8">
        <f t="shared" si="24"/>
        <v>1</v>
      </c>
    </row>
    <row r="118" spans="1:6" ht="13.5" hidden="1" thickBot="1" x14ac:dyDescent="0.25">
      <c r="A118" s="2" t="s">
        <v>30</v>
      </c>
      <c r="B118" s="2" t="s">
        <v>5</v>
      </c>
      <c r="C118" s="40">
        <v>9</v>
      </c>
      <c r="D118" s="40">
        <v>10</v>
      </c>
      <c r="E118" s="3">
        <f t="shared" si="26"/>
        <v>0</v>
      </c>
      <c r="F118" s="8">
        <f t="shared" si="24"/>
        <v>1</v>
      </c>
    </row>
    <row r="119" spans="1:6" ht="13.5" hidden="1" thickBot="1" x14ac:dyDescent="0.25">
      <c r="A119" s="2" t="s">
        <v>30</v>
      </c>
      <c r="B119" s="2" t="s">
        <v>6</v>
      </c>
      <c r="C119" s="40">
        <v>54</v>
      </c>
      <c r="D119" s="40">
        <v>16</v>
      </c>
      <c r="E119" s="3">
        <f>C119*4</f>
        <v>216</v>
      </c>
      <c r="F119" s="8">
        <f t="shared" si="24"/>
        <v>7.407407407407407E-2</v>
      </c>
    </row>
    <row r="120" spans="1:6" ht="13.5" hidden="1" thickBot="1" x14ac:dyDescent="0.25">
      <c r="A120" s="2" t="s">
        <v>30</v>
      </c>
      <c r="B120" s="2" t="s">
        <v>7</v>
      </c>
      <c r="C120" s="40">
        <v>235</v>
      </c>
      <c r="D120" s="40">
        <v>134</v>
      </c>
      <c r="E120" s="3">
        <f>C120*5</f>
        <v>1175</v>
      </c>
      <c r="F120" s="8">
        <f t="shared" si="24"/>
        <v>0.11404255319148936</v>
      </c>
    </row>
    <row r="121" spans="1:6" ht="13.5" hidden="1" thickBot="1" x14ac:dyDescent="0.25">
      <c r="A121" s="2" t="s">
        <v>30</v>
      </c>
      <c r="B121" s="2" t="s">
        <v>8</v>
      </c>
      <c r="C121" s="40">
        <v>524</v>
      </c>
      <c r="D121" s="40">
        <v>232</v>
      </c>
      <c r="E121" s="3">
        <f>C121*8</f>
        <v>4192</v>
      </c>
      <c r="F121" s="8">
        <f t="shared" si="24"/>
        <v>5.5343511450381681E-2</v>
      </c>
    </row>
    <row r="122" spans="1:6" ht="13.5" hidden="1" thickBot="1" x14ac:dyDescent="0.25">
      <c r="A122" s="2" t="s">
        <v>30</v>
      </c>
      <c r="B122" s="5" t="s">
        <v>9</v>
      </c>
      <c r="C122" s="6">
        <f t="shared" si="28"/>
        <v>823</v>
      </c>
      <c r="D122" s="6">
        <v>395</v>
      </c>
      <c r="E122" s="6">
        <f t="shared" ref="E122" si="35">SUM(E117:E121)</f>
        <v>5583</v>
      </c>
      <c r="F122" s="41">
        <f t="shared" si="24"/>
        <v>7.0750492566720405E-2</v>
      </c>
    </row>
    <row r="123" spans="1:6" ht="13.5" hidden="1" thickBot="1" x14ac:dyDescent="0.25">
      <c r="A123" s="2" t="s">
        <v>31</v>
      </c>
      <c r="B123" s="2" t="s">
        <v>15</v>
      </c>
      <c r="C123" s="40">
        <v>1</v>
      </c>
      <c r="D123" s="40">
        <v>2</v>
      </c>
      <c r="E123" s="3">
        <f t="shared" si="26"/>
        <v>0</v>
      </c>
      <c r="F123" s="8">
        <f t="shared" si="24"/>
        <v>1</v>
      </c>
    </row>
    <row r="124" spans="1:6" ht="13.5" hidden="1" thickBot="1" x14ac:dyDescent="0.25">
      <c r="A124" s="2" t="s">
        <v>31</v>
      </c>
      <c r="B124" s="2" t="s">
        <v>5</v>
      </c>
      <c r="C124" s="40">
        <v>9</v>
      </c>
      <c r="D124" s="40">
        <v>10</v>
      </c>
      <c r="E124" s="3">
        <f t="shared" si="26"/>
        <v>0</v>
      </c>
      <c r="F124" s="8">
        <f t="shared" si="24"/>
        <v>1</v>
      </c>
    </row>
    <row r="125" spans="1:6" ht="13.5" hidden="1" thickBot="1" x14ac:dyDescent="0.25">
      <c r="A125" s="2" t="s">
        <v>31</v>
      </c>
      <c r="B125" s="2" t="s">
        <v>6</v>
      </c>
      <c r="C125" s="40">
        <v>54</v>
      </c>
      <c r="D125" s="40">
        <v>24</v>
      </c>
      <c r="E125" s="3">
        <f>C125*4</f>
        <v>216</v>
      </c>
      <c r="F125" s="8">
        <f t="shared" si="24"/>
        <v>0.1111111111111111</v>
      </c>
    </row>
    <row r="126" spans="1:6" ht="13.5" hidden="1" thickBot="1" x14ac:dyDescent="0.25">
      <c r="A126" s="2" t="s">
        <v>31</v>
      </c>
      <c r="B126" s="2" t="s">
        <v>7</v>
      </c>
      <c r="C126" s="40">
        <v>235</v>
      </c>
      <c r="D126" s="40">
        <v>162</v>
      </c>
      <c r="E126" s="3">
        <f>C126*5</f>
        <v>1175</v>
      </c>
      <c r="F126" s="8">
        <f t="shared" si="24"/>
        <v>0.13787234042553193</v>
      </c>
    </row>
    <row r="127" spans="1:6" ht="13.5" hidden="1" thickBot="1" x14ac:dyDescent="0.25">
      <c r="A127" s="2" t="s">
        <v>31</v>
      </c>
      <c r="B127" s="2" t="s">
        <v>8</v>
      </c>
      <c r="C127" s="40">
        <v>524</v>
      </c>
      <c r="D127" s="40">
        <v>259</v>
      </c>
      <c r="E127" s="3">
        <f>C127*8</f>
        <v>4192</v>
      </c>
      <c r="F127" s="8">
        <f t="shared" si="24"/>
        <v>6.178435114503817E-2</v>
      </c>
    </row>
    <row r="128" spans="1:6" ht="13.5" hidden="1" thickBot="1" x14ac:dyDescent="0.25">
      <c r="A128" s="2" t="s">
        <v>31</v>
      </c>
      <c r="B128" s="5" t="s">
        <v>9</v>
      </c>
      <c r="C128" s="6">
        <f t="shared" si="28"/>
        <v>823</v>
      </c>
      <c r="D128" s="6">
        <v>457</v>
      </c>
      <c r="E128" s="6">
        <f t="shared" ref="E128" si="36">SUM(E123:E127)</f>
        <v>5583</v>
      </c>
      <c r="F128" s="41">
        <f t="shared" si="24"/>
        <v>8.1855633172129683E-2</v>
      </c>
    </row>
    <row r="129" spans="1:6" ht="13.5" hidden="1" thickBot="1" x14ac:dyDescent="0.25">
      <c r="A129" s="2" t="s">
        <v>32</v>
      </c>
      <c r="B129" s="2" t="s">
        <v>15</v>
      </c>
      <c r="C129" s="40">
        <v>1</v>
      </c>
      <c r="D129" s="40">
        <v>1</v>
      </c>
      <c r="E129" s="3">
        <f t="shared" si="26"/>
        <v>0</v>
      </c>
      <c r="F129" s="8">
        <f t="shared" si="24"/>
        <v>1</v>
      </c>
    </row>
    <row r="130" spans="1:6" ht="13.5" hidden="1" thickBot="1" x14ac:dyDescent="0.25">
      <c r="A130" s="2" t="s">
        <v>32</v>
      </c>
      <c r="B130" s="2" t="s">
        <v>5</v>
      </c>
      <c r="C130" s="40">
        <v>9</v>
      </c>
      <c r="D130" s="40">
        <v>12</v>
      </c>
      <c r="E130" s="3">
        <f t="shared" si="26"/>
        <v>0</v>
      </c>
      <c r="F130" s="8">
        <f t="shared" si="24"/>
        <v>1</v>
      </c>
    </row>
    <row r="131" spans="1:6" ht="13.5" hidden="1" thickBot="1" x14ac:dyDescent="0.25">
      <c r="A131" s="2" t="s">
        <v>32</v>
      </c>
      <c r="B131" s="2" t="s">
        <v>6</v>
      </c>
      <c r="C131" s="40">
        <v>54</v>
      </c>
      <c r="D131" s="40">
        <v>24</v>
      </c>
      <c r="E131" s="3">
        <f>C131*4</f>
        <v>216</v>
      </c>
      <c r="F131" s="8">
        <f t="shared" ref="F131:F195" si="37">IF(E131&lt;&gt;0,IFERROR(D131/E131,0),1)</f>
        <v>0.1111111111111111</v>
      </c>
    </row>
    <row r="132" spans="1:6" ht="13.5" hidden="1" thickBot="1" x14ac:dyDescent="0.25">
      <c r="A132" s="2" t="s">
        <v>32</v>
      </c>
      <c r="B132" s="2" t="s">
        <v>7</v>
      </c>
      <c r="C132" s="40">
        <v>235</v>
      </c>
      <c r="D132" s="40">
        <v>188</v>
      </c>
      <c r="E132" s="3">
        <f>C132*5</f>
        <v>1175</v>
      </c>
      <c r="F132" s="8">
        <f t="shared" si="37"/>
        <v>0.16</v>
      </c>
    </row>
    <row r="133" spans="1:6" ht="13.5" hidden="1" thickBot="1" x14ac:dyDescent="0.25">
      <c r="A133" s="2" t="s">
        <v>32</v>
      </c>
      <c r="B133" s="2" t="s">
        <v>8</v>
      </c>
      <c r="C133" s="40">
        <v>524</v>
      </c>
      <c r="D133" s="40">
        <v>223</v>
      </c>
      <c r="E133" s="3">
        <f>C133*8</f>
        <v>4192</v>
      </c>
      <c r="F133" s="8">
        <f t="shared" si="37"/>
        <v>5.3196564885496185E-2</v>
      </c>
    </row>
    <row r="134" spans="1:6" ht="13.5" hidden="1" thickBot="1" x14ac:dyDescent="0.25">
      <c r="A134" s="2" t="s">
        <v>32</v>
      </c>
      <c r="B134" s="5" t="s">
        <v>9</v>
      </c>
      <c r="C134" s="6">
        <f t="shared" si="28"/>
        <v>823</v>
      </c>
      <c r="D134" s="6">
        <v>448</v>
      </c>
      <c r="E134" s="6">
        <f t="shared" ref="E134" si="38">SUM(E129:E133)</f>
        <v>5583</v>
      </c>
      <c r="F134" s="41">
        <f t="shared" si="37"/>
        <v>8.0243596632634778E-2</v>
      </c>
    </row>
    <row r="135" spans="1:6" ht="13.5" hidden="1" thickBot="1" x14ac:dyDescent="0.25">
      <c r="A135" s="2" t="s">
        <v>33</v>
      </c>
      <c r="B135" s="2" t="s">
        <v>15</v>
      </c>
      <c r="C135" s="40">
        <v>1</v>
      </c>
      <c r="D135" s="40">
        <v>4</v>
      </c>
      <c r="E135" s="3">
        <f t="shared" ref="E135:E197" si="39">D135*0</f>
        <v>0</v>
      </c>
      <c r="F135" s="8">
        <f t="shared" si="37"/>
        <v>1</v>
      </c>
    </row>
    <row r="136" spans="1:6" ht="13.5" hidden="1" thickBot="1" x14ac:dyDescent="0.25">
      <c r="A136" s="2" t="s">
        <v>33</v>
      </c>
      <c r="B136" s="2" t="s">
        <v>5</v>
      </c>
      <c r="C136" s="40">
        <v>9</v>
      </c>
      <c r="D136" s="40">
        <v>13</v>
      </c>
      <c r="E136" s="3">
        <f t="shared" si="39"/>
        <v>0</v>
      </c>
      <c r="F136" s="8">
        <f t="shared" si="37"/>
        <v>1</v>
      </c>
    </row>
    <row r="137" spans="1:6" ht="13.5" hidden="1" thickBot="1" x14ac:dyDescent="0.25">
      <c r="A137" s="2" t="s">
        <v>33</v>
      </c>
      <c r="B137" s="2" t="s">
        <v>6</v>
      </c>
      <c r="C137" s="40">
        <v>54</v>
      </c>
      <c r="D137" s="40">
        <v>28</v>
      </c>
      <c r="E137" s="3">
        <f>C137*4</f>
        <v>216</v>
      </c>
      <c r="F137" s="8">
        <f t="shared" si="37"/>
        <v>0.12962962962962962</v>
      </c>
    </row>
    <row r="138" spans="1:6" ht="13.5" hidden="1" thickBot="1" x14ac:dyDescent="0.25">
      <c r="A138" s="2" t="s">
        <v>33</v>
      </c>
      <c r="B138" s="2" t="s">
        <v>7</v>
      </c>
      <c r="C138" s="40">
        <v>235</v>
      </c>
      <c r="D138" s="40">
        <v>172</v>
      </c>
      <c r="E138" s="3">
        <f>C138*5</f>
        <v>1175</v>
      </c>
      <c r="F138" s="8">
        <f t="shared" si="37"/>
        <v>0.14638297872340425</v>
      </c>
    </row>
    <row r="139" spans="1:6" ht="13.5" hidden="1" thickBot="1" x14ac:dyDescent="0.25">
      <c r="A139" s="2" t="s">
        <v>33</v>
      </c>
      <c r="B139" s="2" t="s">
        <v>8</v>
      </c>
      <c r="C139" s="40">
        <v>524</v>
      </c>
      <c r="D139" s="40">
        <v>293</v>
      </c>
      <c r="E139" s="3">
        <f>C139*8</f>
        <v>4192</v>
      </c>
      <c r="F139" s="8">
        <f t="shared" si="37"/>
        <v>6.9895038167938933E-2</v>
      </c>
    </row>
    <row r="140" spans="1:6" ht="13.5" hidden="1" thickBot="1" x14ac:dyDescent="0.25">
      <c r="A140" s="2" t="s">
        <v>33</v>
      </c>
      <c r="B140" s="5" t="s">
        <v>9</v>
      </c>
      <c r="C140" s="6">
        <f t="shared" si="28"/>
        <v>823</v>
      </c>
      <c r="D140" s="6">
        <v>510</v>
      </c>
      <c r="E140" s="6">
        <f t="shared" ref="E140" si="40">SUM(E135:E139)</f>
        <v>5583</v>
      </c>
      <c r="F140" s="41">
        <f t="shared" si="37"/>
        <v>9.1348737238044056E-2</v>
      </c>
    </row>
    <row r="141" spans="1:6" ht="13.5" hidden="1" thickBot="1" x14ac:dyDescent="0.25">
      <c r="A141" s="2" t="s">
        <v>34</v>
      </c>
      <c r="B141" s="2" t="s">
        <v>15</v>
      </c>
      <c r="C141" s="40">
        <v>1</v>
      </c>
      <c r="D141" s="40">
        <v>1</v>
      </c>
      <c r="E141" s="3">
        <f t="shared" si="39"/>
        <v>0</v>
      </c>
      <c r="F141" s="8">
        <f t="shared" si="37"/>
        <v>1</v>
      </c>
    </row>
    <row r="142" spans="1:6" ht="13.5" hidden="1" thickBot="1" x14ac:dyDescent="0.25">
      <c r="A142" s="2" t="s">
        <v>34</v>
      </c>
      <c r="B142" s="2" t="s">
        <v>5</v>
      </c>
      <c r="C142" s="40">
        <v>9</v>
      </c>
      <c r="D142" s="40">
        <v>13</v>
      </c>
      <c r="E142" s="3">
        <f t="shared" si="39"/>
        <v>0</v>
      </c>
      <c r="F142" s="8">
        <f t="shared" si="37"/>
        <v>1</v>
      </c>
    </row>
    <row r="143" spans="1:6" ht="13.5" hidden="1" thickBot="1" x14ac:dyDescent="0.25">
      <c r="A143" s="2" t="s">
        <v>34</v>
      </c>
      <c r="B143" s="2" t="s">
        <v>6</v>
      </c>
      <c r="C143" s="40">
        <v>54</v>
      </c>
      <c r="D143" s="40">
        <v>29</v>
      </c>
      <c r="E143" s="3">
        <f>C143*4</f>
        <v>216</v>
      </c>
      <c r="F143" s="8">
        <f t="shared" si="37"/>
        <v>0.13425925925925927</v>
      </c>
    </row>
    <row r="144" spans="1:6" ht="13.5" hidden="1" thickBot="1" x14ac:dyDescent="0.25">
      <c r="A144" s="2" t="s">
        <v>34</v>
      </c>
      <c r="B144" s="2" t="s">
        <v>7</v>
      </c>
      <c r="C144" s="40">
        <v>235</v>
      </c>
      <c r="D144" s="40">
        <v>208</v>
      </c>
      <c r="E144" s="3">
        <f>C144*5</f>
        <v>1175</v>
      </c>
      <c r="F144" s="8">
        <f t="shared" si="37"/>
        <v>0.17702127659574468</v>
      </c>
    </row>
    <row r="145" spans="1:6" ht="13.5" hidden="1" thickBot="1" x14ac:dyDescent="0.25">
      <c r="A145" s="2" t="s">
        <v>34</v>
      </c>
      <c r="B145" s="2" t="s">
        <v>8</v>
      </c>
      <c r="C145" s="40">
        <v>524</v>
      </c>
      <c r="D145" s="40">
        <v>296</v>
      </c>
      <c r="E145" s="3">
        <f>C145*8</f>
        <v>4192</v>
      </c>
      <c r="F145" s="8">
        <f t="shared" si="37"/>
        <v>7.061068702290077E-2</v>
      </c>
    </row>
    <row r="146" spans="1:6" ht="13.5" hidden="1" thickBot="1" x14ac:dyDescent="0.25">
      <c r="A146" s="2" t="s">
        <v>34</v>
      </c>
      <c r="B146" s="5" t="s">
        <v>9</v>
      </c>
      <c r="C146" s="6">
        <f t="shared" si="28"/>
        <v>823</v>
      </c>
      <c r="D146" s="6">
        <v>547</v>
      </c>
      <c r="E146" s="6">
        <f t="shared" ref="E146" si="41">SUM(E141:E145)</f>
        <v>5583</v>
      </c>
      <c r="F146" s="41">
        <f t="shared" si="37"/>
        <v>9.7975998567078629E-2</v>
      </c>
    </row>
    <row r="147" spans="1:6" ht="13.5" thickBot="1" x14ac:dyDescent="0.25">
      <c r="A147" s="21" t="s">
        <v>109</v>
      </c>
      <c r="B147" s="21"/>
      <c r="C147" s="42">
        <v>823</v>
      </c>
      <c r="D147" s="42">
        <f>SUM(D146,D140,D134,D128,D122,D116,D110,D104,D98,D92,D86,D153)</f>
        <v>5301</v>
      </c>
      <c r="E147" s="42">
        <f>SUM(E146,E140,E134,E128,E122,E116,E110,E104,E98,E92,E86,E80)</f>
        <v>66996</v>
      </c>
      <c r="F147" s="43">
        <f>IF(E147&lt;&gt;0,IFERROR(D147/E147,0),1)</f>
        <v>7.9124126813541112E-2</v>
      </c>
    </row>
    <row r="148" spans="1:6" ht="13.5" hidden="1" thickBot="1" x14ac:dyDescent="0.25">
      <c r="A148" s="2" t="s">
        <v>35</v>
      </c>
      <c r="B148" s="2" t="s">
        <v>15</v>
      </c>
      <c r="C148" s="40">
        <v>1</v>
      </c>
      <c r="D148" s="40">
        <v>1</v>
      </c>
      <c r="E148" s="3">
        <f t="shared" si="39"/>
        <v>0</v>
      </c>
      <c r="F148" s="8">
        <f t="shared" si="37"/>
        <v>1</v>
      </c>
    </row>
    <row r="149" spans="1:6" ht="13.5" hidden="1" thickBot="1" x14ac:dyDescent="0.25">
      <c r="A149" s="2" t="s">
        <v>35</v>
      </c>
      <c r="B149" s="2" t="s">
        <v>5</v>
      </c>
      <c r="C149" s="40">
        <v>9</v>
      </c>
      <c r="D149" s="40">
        <v>19</v>
      </c>
      <c r="E149" s="3">
        <f t="shared" si="39"/>
        <v>0</v>
      </c>
      <c r="F149" s="8">
        <f t="shared" si="37"/>
        <v>1</v>
      </c>
    </row>
    <row r="150" spans="1:6" ht="13.5" hidden="1" thickBot="1" x14ac:dyDescent="0.25">
      <c r="A150" s="2" t="s">
        <v>35</v>
      </c>
      <c r="B150" s="2" t="s">
        <v>6</v>
      </c>
      <c r="C150" s="40">
        <v>54</v>
      </c>
      <c r="D150" s="40">
        <v>23</v>
      </c>
      <c r="E150" s="3">
        <f>C150*4</f>
        <v>216</v>
      </c>
      <c r="F150" s="8">
        <f t="shared" si="37"/>
        <v>0.10648148148148148</v>
      </c>
    </row>
    <row r="151" spans="1:6" ht="13.5" hidden="1" thickBot="1" x14ac:dyDescent="0.25">
      <c r="A151" s="2" t="s">
        <v>35</v>
      </c>
      <c r="B151" s="2" t="s">
        <v>7</v>
      </c>
      <c r="C151" s="40">
        <v>235</v>
      </c>
      <c r="D151" s="40">
        <v>225</v>
      </c>
      <c r="E151" s="3">
        <f>C151*5</f>
        <v>1175</v>
      </c>
      <c r="F151" s="8">
        <f t="shared" si="37"/>
        <v>0.19148936170212766</v>
      </c>
    </row>
    <row r="152" spans="1:6" ht="13.5" hidden="1" thickBot="1" x14ac:dyDescent="0.25">
      <c r="A152" s="2" t="s">
        <v>35</v>
      </c>
      <c r="B152" s="2" t="s">
        <v>8</v>
      </c>
      <c r="C152" s="40">
        <v>524</v>
      </c>
      <c r="D152" s="40">
        <v>367</v>
      </c>
      <c r="E152" s="3">
        <f>C152*8</f>
        <v>4192</v>
      </c>
      <c r="F152" s="8">
        <f t="shared" si="37"/>
        <v>8.7547709923664119E-2</v>
      </c>
    </row>
    <row r="153" spans="1:6" ht="13.5" hidden="1" thickBot="1" x14ac:dyDescent="0.25">
      <c r="A153" s="2" t="s">
        <v>35</v>
      </c>
      <c r="B153" s="5" t="s">
        <v>9</v>
      </c>
      <c r="C153" s="6">
        <f>SUM(C148:C152)</f>
        <v>823</v>
      </c>
      <c r="D153" s="6">
        <v>635</v>
      </c>
      <c r="E153" s="6">
        <f>SUM(E148:E152)</f>
        <v>5583</v>
      </c>
      <c r="F153" s="41">
        <f t="shared" si="37"/>
        <v>0.11373813361991761</v>
      </c>
    </row>
    <row r="154" spans="1:6" ht="13.5" hidden="1" thickBot="1" x14ac:dyDescent="0.25">
      <c r="A154" s="2" t="s">
        <v>36</v>
      </c>
      <c r="B154" s="2" t="s">
        <v>15</v>
      </c>
      <c r="C154" s="40">
        <v>1</v>
      </c>
      <c r="D154" s="40">
        <v>1</v>
      </c>
      <c r="E154" s="3">
        <f t="shared" si="39"/>
        <v>0</v>
      </c>
      <c r="F154" s="8">
        <f t="shared" si="37"/>
        <v>1</v>
      </c>
    </row>
    <row r="155" spans="1:6" ht="13.5" hidden="1" thickBot="1" x14ac:dyDescent="0.25">
      <c r="A155" s="2" t="s">
        <v>36</v>
      </c>
      <c r="B155" s="2" t="s">
        <v>5</v>
      </c>
      <c r="C155" s="40">
        <v>9</v>
      </c>
      <c r="D155" s="40">
        <v>22</v>
      </c>
      <c r="E155" s="3">
        <f t="shared" si="39"/>
        <v>0</v>
      </c>
      <c r="F155" s="8">
        <f t="shared" si="37"/>
        <v>1</v>
      </c>
    </row>
    <row r="156" spans="1:6" ht="13.5" hidden="1" thickBot="1" x14ac:dyDescent="0.25">
      <c r="A156" s="2" t="s">
        <v>36</v>
      </c>
      <c r="B156" s="2" t="s">
        <v>6</v>
      </c>
      <c r="C156" s="40">
        <v>54</v>
      </c>
      <c r="D156" s="40">
        <v>37</v>
      </c>
      <c r="E156" s="3">
        <f>C156*4</f>
        <v>216</v>
      </c>
      <c r="F156" s="8">
        <f t="shared" si="37"/>
        <v>0.17129629629629631</v>
      </c>
    </row>
    <row r="157" spans="1:6" ht="13.5" hidden="1" thickBot="1" x14ac:dyDescent="0.25">
      <c r="A157" s="2" t="s">
        <v>36</v>
      </c>
      <c r="B157" s="2" t="s">
        <v>7</v>
      </c>
      <c r="C157" s="40">
        <v>235</v>
      </c>
      <c r="D157" s="40">
        <v>213</v>
      </c>
      <c r="E157" s="3">
        <f>C157*5</f>
        <v>1175</v>
      </c>
      <c r="F157" s="8">
        <f t="shared" si="37"/>
        <v>0.18127659574468086</v>
      </c>
    </row>
    <row r="158" spans="1:6" ht="13.5" hidden="1" thickBot="1" x14ac:dyDescent="0.25">
      <c r="A158" s="2" t="s">
        <v>36</v>
      </c>
      <c r="B158" s="2" t="s">
        <v>8</v>
      </c>
      <c r="C158" s="40">
        <v>524</v>
      </c>
      <c r="D158" s="40">
        <v>371</v>
      </c>
      <c r="E158" s="3">
        <f>C158*8</f>
        <v>4192</v>
      </c>
      <c r="F158" s="8">
        <f t="shared" si="37"/>
        <v>8.8501908396946563E-2</v>
      </c>
    </row>
    <row r="159" spans="1:6" ht="13.5" hidden="1" thickBot="1" x14ac:dyDescent="0.25">
      <c r="A159" s="2" t="s">
        <v>36</v>
      </c>
      <c r="B159" s="5" t="s">
        <v>9</v>
      </c>
      <c r="C159" s="6">
        <f t="shared" ref="C159:C213" si="42">SUM(C154:C158)</f>
        <v>823</v>
      </c>
      <c r="D159" s="6">
        <v>644</v>
      </c>
      <c r="E159" s="6">
        <f t="shared" ref="E159" si="43">SUM(E154:E158)</f>
        <v>5583</v>
      </c>
      <c r="F159" s="41">
        <f t="shared" si="37"/>
        <v>0.1153501701594125</v>
      </c>
    </row>
    <row r="160" spans="1:6" ht="13.5" hidden="1" thickBot="1" x14ac:dyDescent="0.25">
      <c r="A160" s="2" t="s">
        <v>37</v>
      </c>
      <c r="B160" s="2" t="s">
        <v>15</v>
      </c>
      <c r="C160" s="40">
        <v>1</v>
      </c>
      <c r="D160" s="40">
        <v>1</v>
      </c>
      <c r="E160" s="3">
        <f t="shared" si="39"/>
        <v>0</v>
      </c>
      <c r="F160" s="8">
        <f t="shared" si="37"/>
        <v>1</v>
      </c>
    </row>
    <row r="161" spans="1:6" ht="13.5" hidden="1" thickBot="1" x14ac:dyDescent="0.25">
      <c r="A161" s="2" t="s">
        <v>37</v>
      </c>
      <c r="B161" s="2" t="s">
        <v>5</v>
      </c>
      <c r="C161" s="40">
        <v>9</v>
      </c>
      <c r="D161" s="40">
        <v>21</v>
      </c>
      <c r="E161" s="3">
        <f t="shared" si="39"/>
        <v>0</v>
      </c>
      <c r="F161" s="8">
        <f t="shared" si="37"/>
        <v>1</v>
      </c>
    </row>
    <row r="162" spans="1:6" ht="13.5" hidden="1" thickBot="1" x14ac:dyDescent="0.25">
      <c r="A162" s="2" t="s">
        <v>37</v>
      </c>
      <c r="B162" s="2" t="s">
        <v>6</v>
      </c>
      <c r="C162" s="40">
        <v>54</v>
      </c>
      <c r="D162" s="40">
        <v>29</v>
      </c>
      <c r="E162" s="3">
        <f>C162*4</f>
        <v>216</v>
      </c>
      <c r="F162" s="8">
        <f t="shared" si="37"/>
        <v>0.13425925925925927</v>
      </c>
    </row>
    <row r="163" spans="1:6" ht="13.5" hidden="1" thickBot="1" x14ac:dyDescent="0.25">
      <c r="A163" s="2" t="s">
        <v>37</v>
      </c>
      <c r="B163" s="2" t="s">
        <v>7</v>
      </c>
      <c r="C163" s="40">
        <v>235</v>
      </c>
      <c r="D163" s="40">
        <v>211</v>
      </c>
      <c r="E163" s="3">
        <f>C163*5</f>
        <v>1175</v>
      </c>
      <c r="F163" s="8">
        <f t="shared" si="37"/>
        <v>0.17957446808510638</v>
      </c>
    </row>
    <row r="164" spans="1:6" ht="13.5" hidden="1" thickBot="1" x14ac:dyDescent="0.25">
      <c r="A164" s="2" t="s">
        <v>37</v>
      </c>
      <c r="B164" s="2" t="s">
        <v>8</v>
      </c>
      <c r="C164" s="40">
        <v>524</v>
      </c>
      <c r="D164" s="40">
        <v>304</v>
      </c>
      <c r="E164" s="3">
        <f>C164*8</f>
        <v>4192</v>
      </c>
      <c r="F164" s="8">
        <f t="shared" si="37"/>
        <v>7.2519083969465645E-2</v>
      </c>
    </row>
    <row r="165" spans="1:6" ht="13.5" hidden="1" thickBot="1" x14ac:dyDescent="0.25">
      <c r="A165" s="2" t="s">
        <v>37</v>
      </c>
      <c r="B165" s="5" t="s">
        <v>9</v>
      </c>
      <c r="C165" s="6">
        <f t="shared" si="42"/>
        <v>823</v>
      </c>
      <c r="D165" s="6">
        <v>566</v>
      </c>
      <c r="E165" s="6">
        <f t="shared" ref="E165" si="44">SUM(E160:E164)</f>
        <v>5583</v>
      </c>
      <c r="F165" s="41">
        <f t="shared" si="37"/>
        <v>0.10137918681712341</v>
      </c>
    </row>
    <row r="166" spans="1:6" ht="13.5" hidden="1" thickBot="1" x14ac:dyDescent="0.25">
      <c r="A166" s="2" t="s">
        <v>38</v>
      </c>
      <c r="B166" s="2" t="s">
        <v>15</v>
      </c>
      <c r="C166" s="40">
        <v>1</v>
      </c>
      <c r="D166" s="40">
        <v>2</v>
      </c>
      <c r="E166" s="3">
        <f t="shared" si="39"/>
        <v>0</v>
      </c>
      <c r="F166" s="8">
        <f t="shared" si="37"/>
        <v>1</v>
      </c>
    </row>
    <row r="167" spans="1:6" ht="13.5" hidden="1" thickBot="1" x14ac:dyDescent="0.25">
      <c r="A167" s="2" t="s">
        <v>38</v>
      </c>
      <c r="B167" s="2" t="s">
        <v>5</v>
      </c>
      <c r="C167" s="40">
        <v>9</v>
      </c>
      <c r="D167" s="40">
        <v>19</v>
      </c>
      <c r="E167" s="3">
        <f t="shared" si="39"/>
        <v>0</v>
      </c>
      <c r="F167" s="8">
        <f t="shared" si="37"/>
        <v>1</v>
      </c>
    </row>
    <row r="168" spans="1:6" ht="13.5" hidden="1" thickBot="1" x14ac:dyDescent="0.25">
      <c r="A168" s="2" t="s">
        <v>38</v>
      </c>
      <c r="B168" s="2" t="s">
        <v>6</v>
      </c>
      <c r="C168" s="40">
        <v>54</v>
      </c>
      <c r="D168" s="40">
        <v>41</v>
      </c>
      <c r="E168" s="3">
        <f>C168*4</f>
        <v>216</v>
      </c>
      <c r="F168" s="8">
        <f t="shared" si="37"/>
        <v>0.18981481481481483</v>
      </c>
    </row>
    <row r="169" spans="1:6" ht="13.5" hidden="1" thickBot="1" x14ac:dyDescent="0.25">
      <c r="A169" s="2" t="s">
        <v>38</v>
      </c>
      <c r="B169" s="2" t="s">
        <v>7</v>
      </c>
      <c r="C169" s="40">
        <v>235</v>
      </c>
      <c r="D169" s="40">
        <v>227</v>
      </c>
      <c r="E169" s="3">
        <f>C169*5</f>
        <v>1175</v>
      </c>
      <c r="F169" s="8">
        <f t="shared" si="37"/>
        <v>0.19319148936170213</v>
      </c>
    </row>
    <row r="170" spans="1:6" ht="13.5" hidden="1" thickBot="1" x14ac:dyDescent="0.25">
      <c r="A170" s="2" t="s">
        <v>38</v>
      </c>
      <c r="B170" s="2" t="s">
        <v>8</v>
      </c>
      <c r="C170" s="40">
        <v>524</v>
      </c>
      <c r="D170" s="40">
        <v>403</v>
      </c>
      <c r="E170" s="3">
        <f>C170*8</f>
        <v>4192</v>
      </c>
      <c r="F170" s="8">
        <f t="shared" si="37"/>
        <v>9.6135496183206104E-2</v>
      </c>
    </row>
    <row r="171" spans="1:6" ht="13.5" hidden="1" thickBot="1" x14ac:dyDescent="0.25">
      <c r="A171" s="2" t="s">
        <v>38</v>
      </c>
      <c r="B171" s="5" t="s">
        <v>9</v>
      </c>
      <c r="C171" s="6">
        <f t="shared" si="42"/>
        <v>823</v>
      </c>
      <c r="D171" s="6">
        <v>692</v>
      </c>
      <c r="E171" s="6">
        <f t="shared" ref="E171" si="45">SUM(E166:E170)</f>
        <v>5583</v>
      </c>
      <c r="F171" s="41">
        <f t="shared" si="37"/>
        <v>0.12394769837005194</v>
      </c>
    </row>
    <row r="172" spans="1:6" ht="13.5" hidden="1" thickBot="1" x14ac:dyDescent="0.25">
      <c r="A172" s="2" t="s">
        <v>39</v>
      </c>
      <c r="B172" s="2" t="s">
        <v>15</v>
      </c>
      <c r="C172" s="40">
        <v>1</v>
      </c>
      <c r="D172" s="40">
        <v>0</v>
      </c>
      <c r="E172" s="3">
        <f t="shared" si="39"/>
        <v>0</v>
      </c>
      <c r="F172" s="8">
        <f t="shared" si="37"/>
        <v>1</v>
      </c>
    </row>
    <row r="173" spans="1:6" ht="13.5" hidden="1" thickBot="1" x14ac:dyDescent="0.25">
      <c r="A173" s="2" t="s">
        <v>39</v>
      </c>
      <c r="B173" s="2" t="s">
        <v>5</v>
      </c>
      <c r="C173" s="40">
        <v>9</v>
      </c>
      <c r="D173" s="40">
        <v>17</v>
      </c>
      <c r="E173" s="3">
        <f t="shared" si="39"/>
        <v>0</v>
      </c>
      <c r="F173" s="8">
        <f t="shared" si="37"/>
        <v>1</v>
      </c>
    </row>
    <row r="174" spans="1:6" ht="13.5" hidden="1" thickBot="1" x14ac:dyDescent="0.25">
      <c r="A174" s="2" t="s">
        <v>39</v>
      </c>
      <c r="B174" s="2" t="s">
        <v>6</v>
      </c>
      <c r="C174" s="40">
        <v>54</v>
      </c>
      <c r="D174" s="40">
        <v>36</v>
      </c>
      <c r="E174" s="3">
        <f>C174*4</f>
        <v>216</v>
      </c>
      <c r="F174" s="8">
        <f t="shared" si="37"/>
        <v>0.16666666666666666</v>
      </c>
    </row>
    <row r="175" spans="1:6" ht="13.5" hidden="1" thickBot="1" x14ac:dyDescent="0.25">
      <c r="A175" s="2" t="s">
        <v>39</v>
      </c>
      <c r="B175" s="2" t="s">
        <v>7</v>
      </c>
      <c r="C175" s="40">
        <v>235</v>
      </c>
      <c r="D175" s="40">
        <v>207</v>
      </c>
      <c r="E175" s="3">
        <f>C175*5</f>
        <v>1175</v>
      </c>
      <c r="F175" s="8">
        <f t="shared" si="37"/>
        <v>0.17617021276595746</v>
      </c>
    </row>
    <row r="176" spans="1:6" ht="13.5" hidden="1" thickBot="1" x14ac:dyDescent="0.25">
      <c r="A176" s="2" t="s">
        <v>39</v>
      </c>
      <c r="B176" s="2" t="s">
        <v>8</v>
      </c>
      <c r="C176" s="40">
        <v>524</v>
      </c>
      <c r="D176" s="40">
        <v>288</v>
      </c>
      <c r="E176" s="3">
        <f>C176*8</f>
        <v>4192</v>
      </c>
      <c r="F176" s="8">
        <f t="shared" si="37"/>
        <v>6.8702290076335881E-2</v>
      </c>
    </row>
    <row r="177" spans="1:6" ht="13.5" hidden="1" thickBot="1" x14ac:dyDescent="0.25">
      <c r="A177" s="2" t="s">
        <v>39</v>
      </c>
      <c r="B177" s="5" t="s">
        <v>9</v>
      </c>
      <c r="C177" s="6">
        <f t="shared" si="42"/>
        <v>823</v>
      </c>
      <c r="D177" s="6">
        <v>548</v>
      </c>
      <c r="E177" s="6">
        <f t="shared" ref="E177" si="46">SUM(E172:E176)</f>
        <v>5583</v>
      </c>
      <c r="F177" s="41">
        <f t="shared" si="37"/>
        <v>9.8155113738133626E-2</v>
      </c>
    </row>
    <row r="178" spans="1:6" ht="13.5" hidden="1" thickBot="1" x14ac:dyDescent="0.25">
      <c r="A178" s="2" t="s">
        <v>40</v>
      </c>
      <c r="B178" s="2" t="s">
        <v>15</v>
      </c>
      <c r="C178" s="40">
        <v>1</v>
      </c>
      <c r="D178" s="40">
        <v>0</v>
      </c>
      <c r="E178" s="3">
        <f t="shared" si="39"/>
        <v>0</v>
      </c>
      <c r="F178" s="8">
        <f t="shared" si="37"/>
        <v>1</v>
      </c>
    </row>
    <row r="179" spans="1:6" ht="13.5" hidden="1" thickBot="1" x14ac:dyDescent="0.25">
      <c r="A179" s="2" t="s">
        <v>40</v>
      </c>
      <c r="B179" s="2" t="s">
        <v>5</v>
      </c>
      <c r="C179" s="40">
        <v>9</v>
      </c>
      <c r="D179" s="40">
        <v>10</v>
      </c>
      <c r="E179" s="3">
        <f t="shared" si="39"/>
        <v>0</v>
      </c>
      <c r="F179" s="8">
        <f t="shared" si="37"/>
        <v>1</v>
      </c>
    </row>
    <row r="180" spans="1:6" ht="13.5" hidden="1" thickBot="1" x14ac:dyDescent="0.25">
      <c r="A180" s="2" t="s">
        <v>40</v>
      </c>
      <c r="B180" s="2" t="s">
        <v>6</v>
      </c>
      <c r="C180" s="40">
        <v>54</v>
      </c>
      <c r="D180" s="40">
        <v>21</v>
      </c>
      <c r="E180" s="3">
        <f>C180*4</f>
        <v>216</v>
      </c>
      <c r="F180" s="8">
        <f t="shared" si="37"/>
        <v>9.7222222222222224E-2</v>
      </c>
    </row>
    <row r="181" spans="1:6" ht="13.5" hidden="1" thickBot="1" x14ac:dyDescent="0.25">
      <c r="A181" s="2" t="s">
        <v>40</v>
      </c>
      <c r="B181" s="2" t="s">
        <v>7</v>
      </c>
      <c r="C181" s="40">
        <v>235</v>
      </c>
      <c r="D181" s="40">
        <v>149</v>
      </c>
      <c r="E181" s="3">
        <f>C181*5</f>
        <v>1175</v>
      </c>
      <c r="F181" s="8">
        <f t="shared" si="37"/>
        <v>0.12680851063829787</v>
      </c>
    </row>
    <row r="182" spans="1:6" ht="13.5" hidden="1" thickBot="1" x14ac:dyDescent="0.25">
      <c r="A182" s="2" t="s">
        <v>40</v>
      </c>
      <c r="B182" s="2" t="s">
        <v>8</v>
      </c>
      <c r="C182" s="40">
        <v>524</v>
      </c>
      <c r="D182" s="40">
        <v>248</v>
      </c>
      <c r="E182" s="3">
        <f>C182*8</f>
        <v>4192</v>
      </c>
      <c r="F182" s="8">
        <f t="shared" si="37"/>
        <v>5.9160305343511452E-2</v>
      </c>
    </row>
    <row r="183" spans="1:6" ht="13.5" hidden="1" thickBot="1" x14ac:dyDescent="0.25">
      <c r="A183" s="2" t="s">
        <v>40</v>
      </c>
      <c r="B183" s="5" t="s">
        <v>9</v>
      </c>
      <c r="C183" s="6">
        <f t="shared" si="42"/>
        <v>823</v>
      </c>
      <c r="D183" s="6">
        <v>428</v>
      </c>
      <c r="E183" s="6">
        <f t="shared" ref="E183" si="47">SUM(E178:E182)</f>
        <v>5583</v>
      </c>
      <c r="F183" s="41">
        <f t="shared" si="37"/>
        <v>7.6661293211535017E-2</v>
      </c>
    </row>
    <row r="184" spans="1:6" ht="13.5" hidden="1" thickBot="1" x14ac:dyDescent="0.25">
      <c r="A184" s="2" t="s">
        <v>41</v>
      </c>
      <c r="B184" s="2" t="s">
        <v>15</v>
      </c>
      <c r="C184" s="40">
        <v>1</v>
      </c>
      <c r="D184" s="40">
        <v>1</v>
      </c>
      <c r="E184" s="3">
        <f t="shared" si="39"/>
        <v>0</v>
      </c>
      <c r="F184" s="8">
        <f t="shared" si="37"/>
        <v>1</v>
      </c>
    </row>
    <row r="185" spans="1:6" ht="13.5" hidden="1" thickBot="1" x14ac:dyDescent="0.25">
      <c r="A185" s="2" t="s">
        <v>41</v>
      </c>
      <c r="B185" s="2" t="s">
        <v>5</v>
      </c>
      <c r="C185" s="40">
        <v>9</v>
      </c>
      <c r="D185" s="40">
        <v>16</v>
      </c>
      <c r="E185" s="3">
        <f t="shared" si="39"/>
        <v>0</v>
      </c>
      <c r="F185" s="8">
        <f t="shared" si="37"/>
        <v>1</v>
      </c>
    </row>
    <row r="186" spans="1:6" ht="13.5" hidden="1" thickBot="1" x14ac:dyDescent="0.25">
      <c r="A186" s="2" t="s">
        <v>41</v>
      </c>
      <c r="B186" s="2" t="s">
        <v>6</v>
      </c>
      <c r="C186" s="40">
        <v>54</v>
      </c>
      <c r="D186" s="40">
        <v>33</v>
      </c>
      <c r="E186" s="3">
        <f>C186*4</f>
        <v>216</v>
      </c>
      <c r="F186" s="8">
        <f t="shared" si="37"/>
        <v>0.15277777777777779</v>
      </c>
    </row>
    <row r="187" spans="1:6" ht="13.5" hidden="1" thickBot="1" x14ac:dyDescent="0.25">
      <c r="A187" s="2" t="s">
        <v>41</v>
      </c>
      <c r="B187" s="2" t="s">
        <v>7</v>
      </c>
      <c r="C187" s="40">
        <v>235</v>
      </c>
      <c r="D187" s="40">
        <v>166</v>
      </c>
      <c r="E187" s="3">
        <f>C187*5</f>
        <v>1175</v>
      </c>
      <c r="F187" s="8">
        <f t="shared" si="37"/>
        <v>0.14127659574468085</v>
      </c>
    </row>
    <row r="188" spans="1:6" ht="13.5" hidden="1" thickBot="1" x14ac:dyDescent="0.25">
      <c r="A188" s="2" t="s">
        <v>41</v>
      </c>
      <c r="B188" s="2" t="s">
        <v>8</v>
      </c>
      <c r="C188" s="40">
        <v>524</v>
      </c>
      <c r="D188" s="40">
        <v>212</v>
      </c>
      <c r="E188" s="3">
        <f>C188*8</f>
        <v>4192</v>
      </c>
      <c r="F188" s="8">
        <f t="shared" si="37"/>
        <v>5.0572519083969467E-2</v>
      </c>
    </row>
    <row r="189" spans="1:6" ht="13.5" hidden="1" thickBot="1" x14ac:dyDescent="0.25">
      <c r="A189" s="2" t="s">
        <v>41</v>
      </c>
      <c r="B189" s="5" t="s">
        <v>9</v>
      </c>
      <c r="C189" s="6">
        <f t="shared" si="42"/>
        <v>823</v>
      </c>
      <c r="D189" s="6">
        <v>428</v>
      </c>
      <c r="E189" s="6">
        <f t="shared" ref="E189" si="48">SUM(E184:E188)</f>
        <v>5583</v>
      </c>
      <c r="F189" s="41">
        <f t="shared" si="37"/>
        <v>7.6661293211535017E-2</v>
      </c>
    </row>
    <row r="190" spans="1:6" ht="13.5" hidden="1" thickBot="1" x14ac:dyDescent="0.25">
      <c r="A190" s="2" t="s">
        <v>42</v>
      </c>
      <c r="B190" s="2" t="s">
        <v>15</v>
      </c>
      <c r="C190" s="40">
        <v>1</v>
      </c>
      <c r="D190" s="40">
        <v>0</v>
      </c>
      <c r="E190" s="3">
        <f t="shared" si="39"/>
        <v>0</v>
      </c>
      <c r="F190" s="8">
        <f t="shared" si="37"/>
        <v>1</v>
      </c>
    </row>
    <row r="191" spans="1:6" ht="13.5" hidden="1" thickBot="1" x14ac:dyDescent="0.25">
      <c r="A191" s="2" t="s">
        <v>42</v>
      </c>
      <c r="B191" s="2" t="s">
        <v>5</v>
      </c>
      <c r="C191" s="40">
        <v>9</v>
      </c>
      <c r="D191" s="40">
        <v>18</v>
      </c>
      <c r="E191" s="3">
        <f t="shared" si="39"/>
        <v>0</v>
      </c>
      <c r="F191" s="8">
        <f t="shared" si="37"/>
        <v>1</v>
      </c>
    </row>
    <row r="192" spans="1:6" ht="13.5" hidden="1" thickBot="1" x14ac:dyDescent="0.25">
      <c r="A192" s="2" t="s">
        <v>42</v>
      </c>
      <c r="B192" s="2" t="s">
        <v>6</v>
      </c>
      <c r="C192" s="40">
        <v>54</v>
      </c>
      <c r="D192" s="40">
        <v>40</v>
      </c>
      <c r="E192" s="3">
        <f>C192*4</f>
        <v>216</v>
      </c>
      <c r="F192" s="8">
        <f t="shared" si="37"/>
        <v>0.18518518518518517</v>
      </c>
    </row>
    <row r="193" spans="1:6" ht="13.5" hidden="1" thickBot="1" x14ac:dyDescent="0.25">
      <c r="A193" s="2" t="s">
        <v>42</v>
      </c>
      <c r="B193" s="2" t="s">
        <v>7</v>
      </c>
      <c r="C193" s="40">
        <v>235</v>
      </c>
      <c r="D193" s="40">
        <v>191</v>
      </c>
      <c r="E193" s="3">
        <f>C193*5</f>
        <v>1175</v>
      </c>
      <c r="F193" s="8">
        <f t="shared" si="37"/>
        <v>0.1625531914893617</v>
      </c>
    </row>
    <row r="194" spans="1:6" ht="13.5" hidden="1" thickBot="1" x14ac:dyDescent="0.25">
      <c r="A194" s="2" t="s">
        <v>42</v>
      </c>
      <c r="B194" s="2" t="s">
        <v>8</v>
      </c>
      <c r="C194" s="40">
        <v>524</v>
      </c>
      <c r="D194" s="40">
        <v>298</v>
      </c>
      <c r="E194" s="3">
        <f>C194*8</f>
        <v>4192</v>
      </c>
      <c r="F194" s="8">
        <f t="shared" si="37"/>
        <v>7.1087786259541985E-2</v>
      </c>
    </row>
    <row r="195" spans="1:6" ht="13.5" hidden="1" thickBot="1" x14ac:dyDescent="0.25">
      <c r="A195" s="2" t="s">
        <v>42</v>
      </c>
      <c r="B195" s="5" t="s">
        <v>9</v>
      </c>
      <c r="C195" s="6">
        <f t="shared" si="42"/>
        <v>823</v>
      </c>
      <c r="D195" s="6">
        <v>547</v>
      </c>
      <c r="E195" s="6">
        <f t="shared" ref="E195" si="49">SUM(E190:E194)</f>
        <v>5583</v>
      </c>
      <c r="F195" s="41">
        <f t="shared" si="37"/>
        <v>9.7975998567078629E-2</v>
      </c>
    </row>
    <row r="196" spans="1:6" ht="13.5" hidden="1" thickBot="1" x14ac:dyDescent="0.25">
      <c r="A196" s="2" t="s">
        <v>43</v>
      </c>
      <c r="B196" s="2" t="s">
        <v>15</v>
      </c>
      <c r="C196" s="40">
        <v>1</v>
      </c>
      <c r="D196" s="40">
        <v>0</v>
      </c>
      <c r="E196" s="3">
        <f t="shared" si="39"/>
        <v>0</v>
      </c>
      <c r="F196" s="8">
        <f t="shared" ref="F196:F272" si="50">IF(E196&lt;&gt;0,IFERROR(D196/E196,0),1)</f>
        <v>1</v>
      </c>
    </row>
    <row r="197" spans="1:6" ht="13.5" hidden="1" thickBot="1" x14ac:dyDescent="0.25">
      <c r="A197" s="2" t="s">
        <v>43</v>
      </c>
      <c r="B197" s="2" t="s">
        <v>5</v>
      </c>
      <c r="C197" s="40">
        <v>9</v>
      </c>
      <c r="D197" s="40">
        <v>17</v>
      </c>
      <c r="E197" s="3">
        <f t="shared" si="39"/>
        <v>0</v>
      </c>
      <c r="F197" s="8">
        <f t="shared" si="50"/>
        <v>1</v>
      </c>
    </row>
    <row r="198" spans="1:6" ht="13.5" hidden="1" thickBot="1" x14ac:dyDescent="0.25">
      <c r="A198" s="2" t="s">
        <v>43</v>
      </c>
      <c r="B198" s="2" t="s">
        <v>6</v>
      </c>
      <c r="C198" s="40">
        <v>54</v>
      </c>
      <c r="D198" s="40">
        <v>27</v>
      </c>
      <c r="E198" s="3">
        <f>C198*4</f>
        <v>216</v>
      </c>
      <c r="F198" s="8">
        <f t="shared" si="50"/>
        <v>0.125</v>
      </c>
    </row>
    <row r="199" spans="1:6" ht="13.5" hidden="1" thickBot="1" x14ac:dyDescent="0.25">
      <c r="A199" s="2" t="s">
        <v>43</v>
      </c>
      <c r="B199" s="2" t="s">
        <v>7</v>
      </c>
      <c r="C199" s="40">
        <v>235</v>
      </c>
      <c r="D199" s="40">
        <v>197</v>
      </c>
      <c r="E199" s="3">
        <f>C199*5</f>
        <v>1175</v>
      </c>
      <c r="F199" s="8">
        <f t="shared" si="50"/>
        <v>0.1676595744680851</v>
      </c>
    </row>
    <row r="200" spans="1:6" ht="13.5" hidden="1" thickBot="1" x14ac:dyDescent="0.25">
      <c r="A200" s="2" t="s">
        <v>43</v>
      </c>
      <c r="B200" s="2" t="s">
        <v>8</v>
      </c>
      <c r="C200" s="40">
        <v>524</v>
      </c>
      <c r="D200" s="40">
        <v>300</v>
      </c>
      <c r="E200" s="3">
        <f>C200*8</f>
        <v>4192</v>
      </c>
      <c r="F200" s="8">
        <f t="shared" si="50"/>
        <v>7.15648854961832E-2</v>
      </c>
    </row>
    <row r="201" spans="1:6" ht="13.5" hidden="1" thickBot="1" x14ac:dyDescent="0.25">
      <c r="A201" s="2" t="s">
        <v>43</v>
      </c>
      <c r="B201" s="5" t="s">
        <v>9</v>
      </c>
      <c r="C201" s="6">
        <f t="shared" si="42"/>
        <v>823</v>
      </c>
      <c r="D201" s="6">
        <v>541</v>
      </c>
      <c r="E201" s="6">
        <f t="shared" ref="E201" si="51">SUM(E196:E200)</f>
        <v>5583</v>
      </c>
      <c r="F201" s="41">
        <f t="shared" si="50"/>
        <v>9.6901307540748702E-2</v>
      </c>
    </row>
    <row r="202" spans="1:6" ht="13.5" hidden="1" thickBot="1" x14ac:dyDescent="0.25">
      <c r="A202" s="2" t="s">
        <v>44</v>
      </c>
      <c r="B202" s="2" t="s">
        <v>15</v>
      </c>
      <c r="C202" s="40">
        <v>1</v>
      </c>
      <c r="D202" s="40">
        <v>1</v>
      </c>
      <c r="E202" s="3">
        <f t="shared" ref="E202:E276" si="52">D202*0</f>
        <v>0</v>
      </c>
      <c r="F202" s="8">
        <f t="shared" si="50"/>
        <v>1</v>
      </c>
    </row>
    <row r="203" spans="1:6" ht="13.5" hidden="1" thickBot="1" x14ac:dyDescent="0.25">
      <c r="A203" s="2" t="s">
        <v>44</v>
      </c>
      <c r="B203" s="2" t="s">
        <v>5</v>
      </c>
      <c r="C203" s="40">
        <v>9</v>
      </c>
      <c r="D203" s="40">
        <v>20</v>
      </c>
      <c r="E203" s="3">
        <f t="shared" si="52"/>
        <v>0</v>
      </c>
      <c r="F203" s="8">
        <f t="shared" si="50"/>
        <v>1</v>
      </c>
    </row>
    <row r="204" spans="1:6" ht="13.5" hidden="1" thickBot="1" x14ac:dyDescent="0.25">
      <c r="A204" s="2" t="s">
        <v>44</v>
      </c>
      <c r="B204" s="2" t="s">
        <v>6</v>
      </c>
      <c r="C204" s="40">
        <v>54</v>
      </c>
      <c r="D204" s="40">
        <v>42</v>
      </c>
      <c r="E204" s="3">
        <f>C204*4</f>
        <v>216</v>
      </c>
      <c r="F204" s="8">
        <f t="shared" si="50"/>
        <v>0.19444444444444445</v>
      </c>
    </row>
    <row r="205" spans="1:6" ht="13.5" hidden="1" thickBot="1" x14ac:dyDescent="0.25">
      <c r="A205" s="2" t="s">
        <v>44</v>
      </c>
      <c r="B205" s="2" t="s">
        <v>7</v>
      </c>
      <c r="C205" s="40">
        <v>235</v>
      </c>
      <c r="D205" s="40">
        <v>176</v>
      </c>
      <c r="E205" s="3">
        <f>C205*5</f>
        <v>1175</v>
      </c>
      <c r="F205" s="8">
        <f t="shared" si="50"/>
        <v>0.1497872340425532</v>
      </c>
    </row>
    <row r="206" spans="1:6" ht="13.5" hidden="1" thickBot="1" x14ac:dyDescent="0.25">
      <c r="A206" s="2" t="s">
        <v>44</v>
      </c>
      <c r="B206" s="2" t="s">
        <v>8</v>
      </c>
      <c r="C206" s="40">
        <v>524</v>
      </c>
      <c r="D206" s="40">
        <v>298</v>
      </c>
      <c r="E206" s="3">
        <f>C206*8</f>
        <v>4192</v>
      </c>
      <c r="F206" s="8">
        <f t="shared" si="50"/>
        <v>7.1087786259541985E-2</v>
      </c>
    </row>
    <row r="207" spans="1:6" ht="13.5" hidden="1" thickBot="1" x14ac:dyDescent="0.25">
      <c r="A207" s="2" t="s">
        <v>44</v>
      </c>
      <c r="B207" s="5" t="s">
        <v>9</v>
      </c>
      <c r="C207" s="6">
        <f t="shared" si="42"/>
        <v>823</v>
      </c>
      <c r="D207" s="6">
        <v>537</v>
      </c>
      <c r="E207" s="6">
        <f t="shared" ref="E207" si="53">SUM(E202:E206)</f>
        <v>5583</v>
      </c>
      <c r="F207" s="41">
        <f t="shared" si="50"/>
        <v>9.6184846856528741E-2</v>
      </c>
    </row>
    <row r="208" spans="1:6" ht="13.5" hidden="1" thickBot="1" x14ac:dyDescent="0.25">
      <c r="A208" s="2" t="s">
        <v>45</v>
      </c>
      <c r="B208" s="2" t="s">
        <v>15</v>
      </c>
      <c r="C208" s="40">
        <v>1</v>
      </c>
      <c r="D208" s="40">
        <v>1</v>
      </c>
      <c r="E208" s="3">
        <f t="shared" si="52"/>
        <v>0</v>
      </c>
      <c r="F208" s="8">
        <f t="shared" si="50"/>
        <v>1</v>
      </c>
    </row>
    <row r="209" spans="1:6" ht="13.5" hidden="1" thickBot="1" x14ac:dyDescent="0.25">
      <c r="A209" s="2" t="s">
        <v>45</v>
      </c>
      <c r="B209" s="2" t="s">
        <v>5</v>
      </c>
      <c r="C209" s="40">
        <v>9</v>
      </c>
      <c r="D209" s="40">
        <v>16</v>
      </c>
      <c r="E209" s="3">
        <f t="shared" si="52"/>
        <v>0</v>
      </c>
      <c r="F209" s="8">
        <f t="shared" si="50"/>
        <v>1</v>
      </c>
    </row>
    <row r="210" spans="1:6" ht="13.5" hidden="1" thickBot="1" x14ac:dyDescent="0.25">
      <c r="A210" s="2" t="s">
        <v>45</v>
      </c>
      <c r="B210" s="2" t="s">
        <v>6</v>
      </c>
      <c r="C210" s="40">
        <v>54</v>
      </c>
      <c r="D210" s="40">
        <v>60</v>
      </c>
      <c r="E210" s="3">
        <f>C210*4</f>
        <v>216</v>
      </c>
      <c r="F210" s="8">
        <f t="shared" si="50"/>
        <v>0.27777777777777779</v>
      </c>
    </row>
    <row r="211" spans="1:6" ht="13.5" hidden="1" thickBot="1" x14ac:dyDescent="0.25">
      <c r="A211" s="2" t="s">
        <v>45</v>
      </c>
      <c r="B211" s="2" t="s">
        <v>7</v>
      </c>
      <c r="C211" s="40">
        <v>235</v>
      </c>
      <c r="D211" s="40">
        <v>200</v>
      </c>
      <c r="E211" s="3">
        <f>C211*5</f>
        <v>1175</v>
      </c>
      <c r="F211" s="8">
        <f t="shared" si="50"/>
        <v>0.1702127659574468</v>
      </c>
    </row>
    <row r="212" spans="1:6" ht="13.5" hidden="1" thickBot="1" x14ac:dyDescent="0.25">
      <c r="A212" s="2" t="s">
        <v>45</v>
      </c>
      <c r="B212" s="2" t="s">
        <v>8</v>
      </c>
      <c r="C212" s="40">
        <v>524</v>
      </c>
      <c r="D212" s="40">
        <v>362</v>
      </c>
      <c r="E212" s="3">
        <f>C212*8</f>
        <v>4192</v>
      </c>
      <c r="F212" s="8">
        <f t="shared" si="50"/>
        <v>8.6354961832061067E-2</v>
      </c>
    </row>
    <row r="213" spans="1:6" ht="13.5" hidden="1" thickBot="1" x14ac:dyDescent="0.25">
      <c r="A213" s="2" t="s">
        <v>45</v>
      </c>
      <c r="B213" s="5" t="s">
        <v>9</v>
      </c>
      <c r="C213" s="6">
        <f t="shared" si="42"/>
        <v>823</v>
      </c>
      <c r="D213" s="6">
        <v>639</v>
      </c>
      <c r="E213" s="6">
        <f t="shared" ref="E213" si="54">SUM(E208:E212)</f>
        <v>5583</v>
      </c>
      <c r="F213" s="41">
        <f t="shared" si="50"/>
        <v>0.11445459430413756</v>
      </c>
    </row>
    <row r="214" spans="1:6" ht="13.5" hidden="1" thickBot="1" x14ac:dyDescent="0.25">
      <c r="A214" s="2" t="s">
        <v>46</v>
      </c>
      <c r="B214" s="2" t="s">
        <v>15</v>
      </c>
      <c r="C214" s="40">
        <v>1</v>
      </c>
      <c r="D214" s="40">
        <v>2</v>
      </c>
      <c r="E214" s="3">
        <f t="shared" si="52"/>
        <v>0</v>
      </c>
      <c r="F214" s="8">
        <f t="shared" si="50"/>
        <v>1</v>
      </c>
    </row>
    <row r="215" spans="1:6" ht="13.5" hidden="1" thickBot="1" x14ac:dyDescent="0.25">
      <c r="A215" s="2" t="s">
        <v>46</v>
      </c>
      <c r="B215" s="2" t="s">
        <v>5</v>
      </c>
      <c r="C215" s="40">
        <v>9</v>
      </c>
      <c r="D215" s="40">
        <v>14</v>
      </c>
      <c r="E215" s="3">
        <f t="shared" si="52"/>
        <v>0</v>
      </c>
      <c r="F215" s="8">
        <f t="shared" si="50"/>
        <v>1</v>
      </c>
    </row>
    <row r="216" spans="1:6" ht="13.5" hidden="1" thickBot="1" x14ac:dyDescent="0.25">
      <c r="A216" s="2" t="s">
        <v>46</v>
      </c>
      <c r="B216" s="2" t="s">
        <v>6</v>
      </c>
      <c r="C216" s="40">
        <v>54</v>
      </c>
      <c r="D216" s="40">
        <v>33</v>
      </c>
      <c r="E216" s="3">
        <f>C216*4</f>
        <v>216</v>
      </c>
      <c r="F216" s="8">
        <f t="shared" si="50"/>
        <v>0.15277777777777779</v>
      </c>
    </row>
    <row r="217" spans="1:6" ht="13.5" hidden="1" thickBot="1" x14ac:dyDescent="0.25">
      <c r="A217" s="2" t="s">
        <v>46</v>
      </c>
      <c r="B217" s="2" t="s">
        <v>7</v>
      </c>
      <c r="C217" s="40">
        <v>235</v>
      </c>
      <c r="D217" s="40">
        <v>183</v>
      </c>
      <c r="E217" s="3">
        <f>C217*5</f>
        <v>1175</v>
      </c>
      <c r="F217" s="8">
        <f t="shared" si="50"/>
        <v>0.15574468085106383</v>
      </c>
    </row>
    <row r="218" spans="1:6" ht="13.5" hidden="1" thickBot="1" x14ac:dyDescent="0.25">
      <c r="A218" s="2" t="s">
        <v>46</v>
      </c>
      <c r="B218" s="2" t="s">
        <v>8</v>
      </c>
      <c r="C218" s="40">
        <v>524</v>
      </c>
      <c r="D218" s="40">
        <v>263</v>
      </c>
      <c r="E218" s="3">
        <f>C218*8</f>
        <v>4192</v>
      </c>
      <c r="F218" s="8">
        <f t="shared" si="50"/>
        <v>6.2738549618320608E-2</v>
      </c>
    </row>
    <row r="219" spans="1:6" ht="13.5" hidden="1" thickBot="1" x14ac:dyDescent="0.25">
      <c r="A219" s="2" t="s">
        <v>46</v>
      </c>
      <c r="B219" s="5" t="s">
        <v>9</v>
      </c>
      <c r="C219" s="6">
        <f t="shared" ref="C219:C280" si="55">SUM(C214:C218)</f>
        <v>823</v>
      </c>
      <c r="D219" s="6">
        <v>495</v>
      </c>
      <c r="E219" s="6">
        <f t="shared" ref="E219" si="56">SUM(E214:E218)</f>
        <v>5583</v>
      </c>
      <c r="F219" s="41">
        <f t="shared" si="50"/>
        <v>8.8662009672219239E-2</v>
      </c>
    </row>
    <row r="220" spans="1:6" ht="13.5" thickBot="1" x14ac:dyDescent="0.25">
      <c r="A220" s="21" t="s">
        <v>110</v>
      </c>
      <c r="B220" s="21"/>
      <c r="C220" s="42">
        <v>823</v>
      </c>
      <c r="D220" s="42">
        <f>SUM(D219,D213,D207,D201,D195,D189,D183,D177,D171,D165,D159,D226, D153)</f>
        <v>7411</v>
      </c>
      <c r="E220" s="42">
        <f>SUM(E219,E213,E207,E201,E195,E189,E183,E177,E171,E165,E159, E153)</f>
        <v>66996</v>
      </c>
      <c r="F220" s="43">
        <f>IF(E220&lt;&gt;0,IFERROR(D220/E220,0),1)</f>
        <v>0.11061854439070989</v>
      </c>
    </row>
    <row r="221" spans="1:6" ht="13.5" hidden="1" thickBot="1" x14ac:dyDescent="0.25">
      <c r="A221" s="2" t="s">
        <v>102</v>
      </c>
      <c r="B221" s="2" t="s">
        <v>15</v>
      </c>
      <c r="C221" s="40">
        <v>1</v>
      </c>
      <c r="D221" s="40">
        <v>6</v>
      </c>
      <c r="E221" s="3">
        <f t="shared" si="52"/>
        <v>0</v>
      </c>
      <c r="F221" s="8">
        <f t="shared" si="50"/>
        <v>1</v>
      </c>
    </row>
    <row r="222" spans="1:6" ht="13.5" hidden="1" thickBot="1" x14ac:dyDescent="0.25">
      <c r="A222" s="2" t="s">
        <v>102</v>
      </c>
      <c r="B222" s="2" t="s">
        <v>5</v>
      </c>
      <c r="C222" s="40">
        <v>9</v>
      </c>
      <c r="D222" s="40">
        <v>21</v>
      </c>
      <c r="E222" s="3">
        <f t="shared" si="52"/>
        <v>0</v>
      </c>
      <c r="F222" s="8">
        <f t="shared" si="50"/>
        <v>1</v>
      </c>
    </row>
    <row r="223" spans="1:6" ht="13.5" hidden="1" thickBot="1" x14ac:dyDescent="0.25">
      <c r="A223" s="2" t="s">
        <v>102</v>
      </c>
      <c r="B223" s="2" t="s">
        <v>6</v>
      </c>
      <c r="C223" s="40">
        <v>54</v>
      </c>
      <c r="D223" s="40">
        <v>69</v>
      </c>
      <c r="E223" s="3">
        <f>C223*4</f>
        <v>216</v>
      </c>
      <c r="F223" s="8">
        <f t="shared" si="50"/>
        <v>0.31944444444444442</v>
      </c>
    </row>
    <row r="224" spans="1:6" ht="13.5" hidden="1" thickBot="1" x14ac:dyDescent="0.25">
      <c r="A224" s="2" t="s">
        <v>102</v>
      </c>
      <c r="B224" s="2" t="s">
        <v>7</v>
      </c>
      <c r="C224" s="40">
        <v>235</v>
      </c>
      <c r="D224" s="40">
        <v>255</v>
      </c>
      <c r="E224" s="3">
        <f>C224*5</f>
        <v>1175</v>
      </c>
      <c r="F224" s="8">
        <f t="shared" si="50"/>
        <v>0.21702127659574469</v>
      </c>
    </row>
    <row r="225" spans="1:6" ht="13.5" hidden="1" thickBot="1" x14ac:dyDescent="0.25">
      <c r="A225" s="2" t="s">
        <v>102</v>
      </c>
      <c r="B225" s="2" t="s">
        <v>8</v>
      </c>
      <c r="C225" s="40">
        <v>524</v>
      </c>
      <c r="D225" s="40">
        <v>360</v>
      </c>
      <c r="E225" s="3">
        <f>C225*8</f>
        <v>4192</v>
      </c>
      <c r="F225" s="8">
        <f t="shared" si="50"/>
        <v>8.5877862595419852E-2</v>
      </c>
    </row>
    <row r="226" spans="1:6" ht="13.5" hidden="1" thickBot="1" x14ac:dyDescent="0.25">
      <c r="A226" s="2" t="s">
        <v>102</v>
      </c>
      <c r="B226" s="5" t="s">
        <v>9</v>
      </c>
      <c r="C226" s="6">
        <f>SUM(C221:C225)</f>
        <v>823</v>
      </c>
      <c r="D226" s="6">
        <v>711</v>
      </c>
      <c r="E226" s="6">
        <f>SUM(E221:E225)</f>
        <v>5583</v>
      </c>
      <c r="F226" s="41">
        <f t="shared" si="50"/>
        <v>0.12735088662009672</v>
      </c>
    </row>
    <row r="227" spans="1:6" ht="13.5" hidden="1" thickBot="1" x14ac:dyDescent="0.25">
      <c r="A227" s="2" t="s">
        <v>103</v>
      </c>
      <c r="B227" s="2" t="s">
        <v>15</v>
      </c>
      <c r="C227" s="40">
        <v>1</v>
      </c>
      <c r="D227" s="40">
        <v>3</v>
      </c>
      <c r="E227" s="3">
        <f t="shared" si="52"/>
        <v>0</v>
      </c>
      <c r="F227" s="8">
        <f t="shared" si="50"/>
        <v>1</v>
      </c>
    </row>
    <row r="228" spans="1:6" ht="13.5" hidden="1" thickBot="1" x14ac:dyDescent="0.25">
      <c r="A228" s="2" t="s">
        <v>103</v>
      </c>
      <c r="B228" s="2" t="s">
        <v>5</v>
      </c>
      <c r="C228" s="40">
        <v>9</v>
      </c>
      <c r="D228" s="40">
        <v>20</v>
      </c>
      <c r="E228" s="3">
        <f t="shared" si="52"/>
        <v>0</v>
      </c>
      <c r="F228" s="8">
        <f t="shared" si="50"/>
        <v>1</v>
      </c>
    </row>
    <row r="229" spans="1:6" ht="13.5" hidden="1" thickBot="1" x14ac:dyDescent="0.25">
      <c r="A229" s="2" t="s">
        <v>103</v>
      </c>
      <c r="B229" s="2" t="s">
        <v>6</v>
      </c>
      <c r="C229" s="40">
        <v>54</v>
      </c>
      <c r="D229" s="40">
        <v>58</v>
      </c>
      <c r="E229" s="3">
        <f>C229*4</f>
        <v>216</v>
      </c>
      <c r="F229" s="8">
        <f t="shared" si="50"/>
        <v>0.26851851851851855</v>
      </c>
    </row>
    <row r="230" spans="1:6" ht="13.5" hidden="1" thickBot="1" x14ac:dyDescent="0.25">
      <c r="A230" s="2" t="s">
        <v>103</v>
      </c>
      <c r="B230" s="2" t="s">
        <v>7</v>
      </c>
      <c r="C230" s="40">
        <v>235</v>
      </c>
      <c r="D230" s="40">
        <v>214</v>
      </c>
      <c r="E230" s="3">
        <f>C230*5</f>
        <v>1175</v>
      </c>
      <c r="F230" s="8">
        <f t="shared" si="50"/>
        <v>0.18212765957446808</v>
      </c>
    </row>
    <row r="231" spans="1:6" ht="13.5" hidden="1" thickBot="1" x14ac:dyDescent="0.25">
      <c r="A231" s="2" t="s">
        <v>103</v>
      </c>
      <c r="B231" s="2" t="s">
        <v>8</v>
      </c>
      <c r="C231" s="40">
        <v>524</v>
      </c>
      <c r="D231" s="40">
        <v>324</v>
      </c>
      <c r="E231" s="3">
        <f>C231*8</f>
        <v>4192</v>
      </c>
      <c r="F231" s="8">
        <f t="shared" si="50"/>
        <v>7.7290076335877866E-2</v>
      </c>
    </row>
    <row r="232" spans="1:6" ht="13.5" hidden="1" thickBot="1" x14ac:dyDescent="0.25">
      <c r="A232" s="2" t="s">
        <v>103</v>
      </c>
      <c r="B232" s="5" t="s">
        <v>9</v>
      </c>
      <c r="C232" s="6">
        <f t="shared" si="55"/>
        <v>823</v>
      </c>
      <c r="D232" s="6">
        <v>619</v>
      </c>
      <c r="E232" s="6">
        <f t="shared" ref="E232" si="57">SUM(E227:E231)</f>
        <v>5583</v>
      </c>
      <c r="F232" s="41">
        <f t="shared" si="50"/>
        <v>0.11087229088303779</v>
      </c>
    </row>
    <row r="233" spans="1:6" ht="13.5" hidden="1" thickBot="1" x14ac:dyDescent="0.25">
      <c r="A233" s="2" t="s">
        <v>104</v>
      </c>
      <c r="B233" s="2" t="s">
        <v>15</v>
      </c>
      <c r="C233" s="40">
        <v>1</v>
      </c>
      <c r="D233" s="40">
        <v>3</v>
      </c>
      <c r="E233" s="3">
        <f t="shared" si="52"/>
        <v>0</v>
      </c>
      <c r="F233" s="8">
        <f t="shared" si="50"/>
        <v>1</v>
      </c>
    </row>
    <row r="234" spans="1:6" ht="13.5" hidden="1" thickBot="1" x14ac:dyDescent="0.25">
      <c r="A234" s="2" t="s">
        <v>104</v>
      </c>
      <c r="B234" s="2" t="s">
        <v>5</v>
      </c>
      <c r="C234" s="40">
        <v>9</v>
      </c>
      <c r="D234" s="40">
        <v>37</v>
      </c>
      <c r="E234" s="3">
        <f t="shared" si="52"/>
        <v>0</v>
      </c>
      <c r="F234" s="8">
        <f t="shared" si="50"/>
        <v>1</v>
      </c>
    </row>
    <row r="235" spans="1:6" ht="13.5" hidden="1" thickBot="1" x14ac:dyDescent="0.25">
      <c r="A235" s="2" t="s">
        <v>104</v>
      </c>
      <c r="B235" s="2" t="s">
        <v>6</v>
      </c>
      <c r="C235" s="40">
        <v>54</v>
      </c>
      <c r="D235" s="40">
        <v>52</v>
      </c>
      <c r="E235" s="3">
        <f>C235*4</f>
        <v>216</v>
      </c>
      <c r="F235" s="8">
        <f t="shared" si="50"/>
        <v>0.24074074074074073</v>
      </c>
    </row>
    <row r="236" spans="1:6" ht="13.5" hidden="1" thickBot="1" x14ac:dyDescent="0.25">
      <c r="A236" s="2" t="s">
        <v>104</v>
      </c>
      <c r="B236" s="2" t="s">
        <v>7</v>
      </c>
      <c r="C236" s="40">
        <v>235</v>
      </c>
      <c r="D236" s="40">
        <v>210</v>
      </c>
      <c r="E236" s="3">
        <f>C236*5</f>
        <v>1175</v>
      </c>
      <c r="F236" s="8">
        <f t="shared" si="50"/>
        <v>0.17872340425531916</v>
      </c>
    </row>
    <row r="237" spans="1:6" ht="13.5" hidden="1" thickBot="1" x14ac:dyDescent="0.25">
      <c r="A237" s="2" t="s">
        <v>104</v>
      </c>
      <c r="B237" s="2" t="s">
        <v>8</v>
      </c>
      <c r="C237" s="40">
        <v>524</v>
      </c>
      <c r="D237" s="40">
        <v>386</v>
      </c>
      <c r="E237" s="3">
        <f>C237*8</f>
        <v>4192</v>
      </c>
      <c r="F237" s="8">
        <f t="shared" si="50"/>
        <v>9.2080152671755719E-2</v>
      </c>
    </row>
    <row r="238" spans="1:6" ht="13.5" hidden="1" thickBot="1" x14ac:dyDescent="0.25">
      <c r="A238" s="2" t="s">
        <v>104</v>
      </c>
      <c r="B238" s="5" t="s">
        <v>9</v>
      </c>
      <c r="C238" s="6">
        <f t="shared" si="55"/>
        <v>823</v>
      </c>
      <c r="D238" s="6">
        <v>688</v>
      </c>
      <c r="E238" s="6">
        <f t="shared" ref="E238" si="58">SUM(E233:E237)</f>
        <v>5583</v>
      </c>
      <c r="F238" s="41">
        <f t="shared" si="50"/>
        <v>0.123231237685832</v>
      </c>
    </row>
    <row r="239" spans="1:6" ht="13.5" hidden="1" thickBot="1" x14ac:dyDescent="0.25">
      <c r="A239" s="2" t="s">
        <v>105</v>
      </c>
      <c r="B239" s="2" t="s">
        <v>15</v>
      </c>
      <c r="C239" s="40">
        <v>1</v>
      </c>
      <c r="D239" s="40">
        <v>2</v>
      </c>
      <c r="E239" s="3">
        <f t="shared" si="52"/>
        <v>0</v>
      </c>
      <c r="F239" s="8">
        <f t="shared" si="50"/>
        <v>1</v>
      </c>
    </row>
    <row r="240" spans="1:6" ht="13.5" hidden="1" thickBot="1" x14ac:dyDescent="0.25">
      <c r="A240" s="2" t="s">
        <v>105</v>
      </c>
      <c r="B240" s="2" t="s">
        <v>5</v>
      </c>
      <c r="C240" s="40">
        <v>9</v>
      </c>
      <c r="D240" s="40">
        <v>14</v>
      </c>
      <c r="E240" s="3">
        <f t="shared" si="52"/>
        <v>0</v>
      </c>
      <c r="F240" s="8">
        <f t="shared" si="50"/>
        <v>1</v>
      </c>
    </row>
    <row r="241" spans="1:6" ht="13.5" hidden="1" thickBot="1" x14ac:dyDescent="0.25">
      <c r="A241" s="2" t="s">
        <v>105</v>
      </c>
      <c r="B241" s="2" t="s">
        <v>6</v>
      </c>
      <c r="C241" s="40">
        <v>54</v>
      </c>
      <c r="D241" s="40">
        <v>22</v>
      </c>
      <c r="E241" s="3">
        <f>C241*4</f>
        <v>216</v>
      </c>
      <c r="F241" s="8">
        <f t="shared" si="50"/>
        <v>0.10185185185185185</v>
      </c>
    </row>
    <row r="242" spans="1:6" ht="13.5" hidden="1" thickBot="1" x14ac:dyDescent="0.25">
      <c r="A242" s="2" t="s">
        <v>105</v>
      </c>
      <c r="B242" s="2" t="s">
        <v>7</v>
      </c>
      <c r="C242" s="40">
        <v>235</v>
      </c>
      <c r="D242" s="40">
        <v>132</v>
      </c>
      <c r="E242" s="3">
        <f>C242*5</f>
        <v>1175</v>
      </c>
      <c r="F242" s="8">
        <f t="shared" si="50"/>
        <v>0.11234042553191489</v>
      </c>
    </row>
    <row r="243" spans="1:6" ht="13.5" hidden="1" thickBot="1" x14ac:dyDescent="0.25">
      <c r="A243" s="2" t="s">
        <v>105</v>
      </c>
      <c r="B243" s="2" t="s">
        <v>8</v>
      </c>
      <c r="C243" s="40">
        <v>524</v>
      </c>
      <c r="D243" s="40">
        <v>272</v>
      </c>
      <c r="E243" s="3">
        <f>C243*8</f>
        <v>4192</v>
      </c>
      <c r="F243" s="8">
        <f t="shared" si="50"/>
        <v>6.4885496183206104E-2</v>
      </c>
    </row>
    <row r="244" spans="1:6" ht="13.5" hidden="1" thickBot="1" x14ac:dyDescent="0.25">
      <c r="A244" s="2" t="s">
        <v>105</v>
      </c>
      <c r="B244" s="5" t="s">
        <v>9</v>
      </c>
      <c r="C244" s="6">
        <f t="shared" si="55"/>
        <v>823</v>
      </c>
      <c r="D244" s="6">
        <v>442</v>
      </c>
      <c r="E244" s="6">
        <f t="shared" ref="E244" si="59">SUM(E239:E243)</f>
        <v>5583</v>
      </c>
      <c r="F244" s="41">
        <f t="shared" si="50"/>
        <v>7.9168905606304851E-2</v>
      </c>
    </row>
    <row r="245" spans="1:6" ht="13.5" hidden="1" thickBot="1" x14ac:dyDescent="0.25">
      <c r="A245" s="2" t="s">
        <v>113</v>
      </c>
      <c r="B245" s="2" t="s">
        <v>15</v>
      </c>
      <c r="C245" s="40">
        <v>1</v>
      </c>
      <c r="D245" s="40">
        <v>0</v>
      </c>
      <c r="E245" s="3">
        <f t="shared" ref="E245:E246" si="60">D245*0</f>
        <v>0</v>
      </c>
      <c r="F245" s="8">
        <f t="shared" si="50"/>
        <v>1</v>
      </c>
    </row>
    <row r="246" spans="1:6" ht="13.5" hidden="1" thickBot="1" x14ac:dyDescent="0.25">
      <c r="A246" s="2" t="s">
        <v>113</v>
      </c>
      <c r="B246" s="2" t="s">
        <v>5</v>
      </c>
      <c r="C246" s="40">
        <v>9</v>
      </c>
      <c r="D246" s="40">
        <v>17</v>
      </c>
      <c r="E246" s="3">
        <f t="shared" si="60"/>
        <v>0</v>
      </c>
      <c r="F246" s="8">
        <f t="shared" si="50"/>
        <v>1</v>
      </c>
    </row>
    <row r="247" spans="1:6" ht="13.5" hidden="1" thickBot="1" x14ac:dyDescent="0.25">
      <c r="A247" s="2" t="s">
        <v>113</v>
      </c>
      <c r="B247" s="2" t="s">
        <v>6</v>
      </c>
      <c r="C247" s="40">
        <v>54</v>
      </c>
      <c r="D247" s="40">
        <v>36</v>
      </c>
      <c r="E247" s="3">
        <f>C247*4</f>
        <v>216</v>
      </c>
      <c r="F247" s="8">
        <f t="shared" si="50"/>
        <v>0.16666666666666666</v>
      </c>
    </row>
    <row r="248" spans="1:6" ht="13.5" hidden="1" thickBot="1" x14ac:dyDescent="0.25">
      <c r="A248" s="2" t="s">
        <v>113</v>
      </c>
      <c r="B248" s="2" t="s">
        <v>7</v>
      </c>
      <c r="C248" s="40">
        <v>235</v>
      </c>
      <c r="D248" s="40">
        <v>207</v>
      </c>
      <c r="E248" s="3">
        <f>C248*5</f>
        <v>1175</v>
      </c>
      <c r="F248" s="8">
        <f t="shared" si="50"/>
        <v>0.17617021276595746</v>
      </c>
    </row>
    <row r="249" spans="1:6" ht="13.5" hidden="1" thickBot="1" x14ac:dyDescent="0.25">
      <c r="A249" s="2" t="s">
        <v>113</v>
      </c>
      <c r="B249" s="2" t="s">
        <v>8</v>
      </c>
      <c r="C249" s="40">
        <v>524</v>
      </c>
      <c r="D249" s="40">
        <v>288</v>
      </c>
      <c r="E249" s="3">
        <f>C249*8</f>
        <v>4192</v>
      </c>
      <c r="F249" s="8">
        <f t="shared" si="50"/>
        <v>6.8702290076335881E-2</v>
      </c>
    </row>
    <row r="250" spans="1:6" ht="13.5" hidden="1" thickBot="1" x14ac:dyDescent="0.25">
      <c r="A250" s="2" t="s">
        <v>113</v>
      </c>
      <c r="B250" s="5" t="s">
        <v>9</v>
      </c>
      <c r="C250" s="6">
        <f t="shared" ref="C250:C256" si="61">SUM(C245:C249)</f>
        <v>823</v>
      </c>
      <c r="D250" s="6">
        <v>548</v>
      </c>
      <c r="E250" s="6">
        <f t="shared" ref="E250" si="62">SUM(E245:E249)</f>
        <v>5583</v>
      </c>
      <c r="F250" s="41">
        <f t="shared" si="50"/>
        <v>9.8155113738133626E-2</v>
      </c>
    </row>
    <row r="251" spans="1:6" ht="13.5" hidden="1" thickBot="1" x14ac:dyDescent="0.25">
      <c r="A251" s="2" t="s">
        <v>114</v>
      </c>
      <c r="B251" s="2" t="s">
        <v>15</v>
      </c>
      <c r="C251" s="40">
        <v>1</v>
      </c>
      <c r="D251" s="40">
        <v>0</v>
      </c>
      <c r="E251" s="3">
        <f t="shared" ref="E251:E252" si="63">D251*0</f>
        <v>0</v>
      </c>
      <c r="F251" s="8">
        <f t="shared" si="50"/>
        <v>1</v>
      </c>
    </row>
    <row r="252" spans="1:6" ht="13.5" hidden="1" thickBot="1" x14ac:dyDescent="0.25">
      <c r="A252" s="2" t="s">
        <v>114</v>
      </c>
      <c r="B252" s="2" t="s">
        <v>5</v>
      </c>
      <c r="C252" s="40">
        <v>9</v>
      </c>
      <c r="D252" s="40">
        <v>10</v>
      </c>
      <c r="E252" s="3">
        <f t="shared" si="63"/>
        <v>0</v>
      </c>
      <c r="F252" s="8">
        <f t="shared" si="50"/>
        <v>1</v>
      </c>
    </row>
    <row r="253" spans="1:6" ht="13.5" hidden="1" thickBot="1" x14ac:dyDescent="0.25">
      <c r="A253" s="2" t="s">
        <v>114</v>
      </c>
      <c r="B253" s="2" t="s">
        <v>6</v>
      </c>
      <c r="C253" s="40">
        <v>54</v>
      </c>
      <c r="D253" s="40">
        <v>21</v>
      </c>
      <c r="E253" s="3">
        <f>C253*4</f>
        <v>216</v>
      </c>
      <c r="F253" s="8">
        <f t="shared" si="50"/>
        <v>9.7222222222222224E-2</v>
      </c>
    </row>
    <row r="254" spans="1:6" ht="13.5" hidden="1" thickBot="1" x14ac:dyDescent="0.25">
      <c r="A254" s="2" t="s">
        <v>114</v>
      </c>
      <c r="B254" s="2" t="s">
        <v>7</v>
      </c>
      <c r="C254" s="40">
        <v>235</v>
      </c>
      <c r="D254" s="40">
        <v>149</v>
      </c>
      <c r="E254" s="3">
        <f>C254*5</f>
        <v>1175</v>
      </c>
      <c r="F254" s="8">
        <f t="shared" si="50"/>
        <v>0.12680851063829787</v>
      </c>
    </row>
    <row r="255" spans="1:6" ht="13.5" hidden="1" thickBot="1" x14ac:dyDescent="0.25">
      <c r="A255" s="2" t="s">
        <v>114</v>
      </c>
      <c r="B255" s="2" t="s">
        <v>8</v>
      </c>
      <c r="C255" s="40">
        <v>524</v>
      </c>
      <c r="D255" s="40">
        <v>248</v>
      </c>
      <c r="E255" s="3">
        <f>C255*8</f>
        <v>4192</v>
      </c>
      <c r="F255" s="8">
        <f t="shared" si="50"/>
        <v>5.9160305343511452E-2</v>
      </c>
    </row>
    <row r="256" spans="1:6" ht="13.5" hidden="1" thickBot="1" x14ac:dyDescent="0.25">
      <c r="A256" s="2" t="s">
        <v>114</v>
      </c>
      <c r="B256" s="5" t="s">
        <v>9</v>
      </c>
      <c r="C256" s="6">
        <f t="shared" si="61"/>
        <v>823</v>
      </c>
      <c r="D256" s="6">
        <v>428</v>
      </c>
      <c r="E256" s="6">
        <f t="shared" ref="E256" si="64">SUM(E251:E255)</f>
        <v>5583</v>
      </c>
      <c r="F256" s="41">
        <f t="shared" si="50"/>
        <v>7.6661293211535017E-2</v>
      </c>
    </row>
    <row r="257" spans="1:6" ht="13.5" hidden="1" thickBot="1" x14ac:dyDescent="0.25">
      <c r="A257" s="2" t="s">
        <v>47</v>
      </c>
      <c r="B257" s="2" t="s">
        <v>15</v>
      </c>
      <c r="C257" s="40">
        <v>1</v>
      </c>
      <c r="D257" s="40">
        <v>0</v>
      </c>
      <c r="E257" s="3">
        <f t="shared" si="52"/>
        <v>0</v>
      </c>
      <c r="F257" s="8">
        <f t="shared" si="50"/>
        <v>1</v>
      </c>
    </row>
    <row r="258" spans="1:6" ht="13.5" hidden="1" thickBot="1" x14ac:dyDescent="0.25">
      <c r="A258" s="2" t="s">
        <v>47</v>
      </c>
      <c r="B258" s="2" t="s">
        <v>5</v>
      </c>
      <c r="C258" s="40">
        <v>9</v>
      </c>
      <c r="D258" s="40">
        <v>16</v>
      </c>
      <c r="E258" s="3">
        <f t="shared" si="52"/>
        <v>0</v>
      </c>
      <c r="F258" s="8">
        <f t="shared" si="50"/>
        <v>1</v>
      </c>
    </row>
    <row r="259" spans="1:6" ht="13.5" hidden="1" thickBot="1" x14ac:dyDescent="0.25">
      <c r="A259" s="2" t="s">
        <v>47</v>
      </c>
      <c r="B259" s="2" t="s">
        <v>6</v>
      </c>
      <c r="C259" s="40">
        <v>54</v>
      </c>
      <c r="D259" s="40">
        <v>41</v>
      </c>
      <c r="E259" s="3">
        <f>C259*4</f>
        <v>216</v>
      </c>
      <c r="F259" s="8">
        <f t="shared" si="50"/>
        <v>0.18981481481481483</v>
      </c>
    </row>
    <row r="260" spans="1:6" ht="13.5" hidden="1" thickBot="1" x14ac:dyDescent="0.25">
      <c r="A260" s="2" t="s">
        <v>47</v>
      </c>
      <c r="B260" s="2" t="s">
        <v>7</v>
      </c>
      <c r="C260" s="40">
        <v>235</v>
      </c>
      <c r="D260" s="40">
        <v>189</v>
      </c>
      <c r="E260" s="3">
        <f>C260*5</f>
        <v>1175</v>
      </c>
      <c r="F260" s="8">
        <f t="shared" si="50"/>
        <v>0.16085106382978723</v>
      </c>
    </row>
    <row r="261" spans="1:6" ht="13.5" hidden="1" thickBot="1" x14ac:dyDescent="0.25">
      <c r="A261" s="2" t="s">
        <v>47</v>
      </c>
      <c r="B261" s="2" t="s">
        <v>8</v>
      </c>
      <c r="C261" s="40">
        <v>524</v>
      </c>
      <c r="D261" s="40">
        <v>266</v>
      </c>
      <c r="E261" s="3">
        <f>C261*8</f>
        <v>4192</v>
      </c>
      <c r="F261" s="8">
        <f t="shared" si="50"/>
        <v>6.3454198473282444E-2</v>
      </c>
    </row>
    <row r="262" spans="1:6" ht="13.5" hidden="1" thickBot="1" x14ac:dyDescent="0.25">
      <c r="A262" s="2" t="s">
        <v>47</v>
      </c>
      <c r="B262" s="5" t="s">
        <v>9</v>
      </c>
      <c r="C262" s="6">
        <f t="shared" si="55"/>
        <v>823</v>
      </c>
      <c r="D262" s="6">
        <v>512</v>
      </c>
      <c r="E262" s="6">
        <f t="shared" ref="E262" si="65">SUM(E257:E261)</f>
        <v>5583</v>
      </c>
      <c r="F262" s="41">
        <f t="shared" si="50"/>
        <v>9.1706967580154036E-2</v>
      </c>
    </row>
    <row r="263" spans="1:6" ht="13.5" hidden="1" thickBot="1" x14ac:dyDescent="0.25">
      <c r="A263" s="2" t="s">
        <v>48</v>
      </c>
      <c r="B263" s="2" t="s">
        <v>15</v>
      </c>
      <c r="C263" s="40">
        <v>1</v>
      </c>
      <c r="D263" s="40">
        <v>0</v>
      </c>
      <c r="E263" s="3">
        <f t="shared" si="52"/>
        <v>0</v>
      </c>
      <c r="F263" s="8">
        <f t="shared" si="50"/>
        <v>1</v>
      </c>
    </row>
    <row r="264" spans="1:6" ht="13.5" hidden="1" thickBot="1" x14ac:dyDescent="0.25">
      <c r="A264" s="2" t="s">
        <v>48</v>
      </c>
      <c r="B264" s="2" t="s">
        <v>5</v>
      </c>
      <c r="C264" s="40">
        <v>9</v>
      </c>
      <c r="D264" s="40">
        <v>18</v>
      </c>
      <c r="E264" s="3">
        <f t="shared" si="52"/>
        <v>0</v>
      </c>
      <c r="F264" s="8">
        <f t="shared" si="50"/>
        <v>1</v>
      </c>
    </row>
    <row r="265" spans="1:6" ht="13.5" hidden="1" thickBot="1" x14ac:dyDescent="0.25">
      <c r="A265" s="2" t="s">
        <v>48</v>
      </c>
      <c r="B265" s="2" t="s">
        <v>6</v>
      </c>
      <c r="C265" s="40">
        <v>54</v>
      </c>
      <c r="D265" s="40">
        <v>41</v>
      </c>
      <c r="E265" s="3">
        <f>C265*4</f>
        <v>216</v>
      </c>
      <c r="F265" s="8">
        <f t="shared" si="50"/>
        <v>0.18981481481481483</v>
      </c>
    </row>
    <row r="266" spans="1:6" ht="13.5" hidden="1" thickBot="1" x14ac:dyDescent="0.25">
      <c r="A266" s="2" t="s">
        <v>48</v>
      </c>
      <c r="B266" s="2" t="s">
        <v>7</v>
      </c>
      <c r="C266" s="40">
        <v>235</v>
      </c>
      <c r="D266" s="40">
        <v>299</v>
      </c>
      <c r="E266" s="3">
        <f>C266*5</f>
        <v>1175</v>
      </c>
      <c r="F266" s="8">
        <f t="shared" si="50"/>
        <v>0.25446808510638297</v>
      </c>
    </row>
    <row r="267" spans="1:6" ht="13.5" hidden="1" thickBot="1" x14ac:dyDescent="0.25">
      <c r="A267" s="2" t="s">
        <v>48</v>
      </c>
      <c r="B267" s="2" t="s">
        <v>8</v>
      </c>
      <c r="C267" s="40">
        <v>524</v>
      </c>
      <c r="D267" s="40">
        <v>460</v>
      </c>
      <c r="E267" s="3">
        <f>C267*8</f>
        <v>4192</v>
      </c>
      <c r="F267" s="8">
        <f t="shared" si="50"/>
        <v>0.10973282442748092</v>
      </c>
    </row>
    <row r="268" spans="1:6" ht="13.5" hidden="1" thickBot="1" x14ac:dyDescent="0.25">
      <c r="A268" s="2" t="s">
        <v>48</v>
      </c>
      <c r="B268" s="5" t="s">
        <v>9</v>
      </c>
      <c r="C268" s="6">
        <f t="shared" si="55"/>
        <v>823</v>
      </c>
      <c r="D268" s="6">
        <v>818</v>
      </c>
      <c r="E268" s="6">
        <f t="shared" ref="E268" si="66">SUM(E263:E267)</f>
        <v>5583</v>
      </c>
      <c r="F268" s="41">
        <f t="shared" si="50"/>
        <v>0.14651620992298048</v>
      </c>
    </row>
    <row r="269" spans="1:6" ht="13.5" hidden="1" thickBot="1" x14ac:dyDescent="0.25">
      <c r="A269" s="2" t="s">
        <v>49</v>
      </c>
      <c r="B269" s="2" t="s">
        <v>15</v>
      </c>
      <c r="C269" s="40">
        <v>1</v>
      </c>
      <c r="D269" s="40">
        <v>0</v>
      </c>
      <c r="E269" s="3">
        <f t="shared" si="52"/>
        <v>0</v>
      </c>
      <c r="F269" s="8">
        <f t="shared" si="50"/>
        <v>1</v>
      </c>
    </row>
    <row r="270" spans="1:6" ht="13.5" hidden="1" thickBot="1" x14ac:dyDescent="0.25">
      <c r="A270" s="2" t="s">
        <v>49</v>
      </c>
      <c r="B270" s="2" t="s">
        <v>5</v>
      </c>
      <c r="C270" s="40">
        <v>9</v>
      </c>
      <c r="D270" s="40">
        <v>21</v>
      </c>
      <c r="E270" s="3">
        <f t="shared" si="52"/>
        <v>0</v>
      </c>
      <c r="F270" s="8">
        <f t="shared" si="50"/>
        <v>1</v>
      </c>
    </row>
    <row r="271" spans="1:6" ht="13.5" hidden="1" thickBot="1" x14ac:dyDescent="0.25">
      <c r="A271" s="2" t="s">
        <v>49</v>
      </c>
      <c r="B271" s="2" t="s">
        <v>6</v>
      </c>
      <c r="C271" s="40">
        <v>54</v>
      </c>
      <c r="D271" s="40">
        <v>44</v>
      </c>
      <c r="E271" s="3">
        <f>C271*4</f>
        <v>216</v>
      </c>
      <c r="F271" s="8">
        <f t="shared" si="50"/>
        <v>0.20370370370370369</v>
      </c>
    </row>
    <row r="272" spans="1:6" ht="13.5" hidden="1" thickBot="1" x14ac:dyDescent="0.25">
      <c r="A272" s="2" t="s">
        <v>49</v>
      </c>
      <c r="B272" s="2" t="s">
        <v>7</v>
      </c>
      <c r="C272" s="40">
        <v>235</v>
      </c>
      <c r="D272" s="40">
        <v>231</v>
      </c>
      <c r="E272" s="3">
        <f>C272*5</f>
        <v>1175</v>
      </c>
      <c r="F272" s="8">
        <f t="shared" si="50"/>
        <v>0.19659574468085106</v>
      </c>
    </row>
    <row r="273" spans="1:6" ht="13.5" hidden="1" thickBot="1" x14ac:dyDescent="0.25">
      <c r="A273" s="2" t="s">
        <v>49</v>
      </c>
      <c r="B273" s="2" t="s">
        <v>8</v>
      </c>
      <c r="C273" s="40">
        <v>524</v>
      </c>
      <c r="D273" s="40">
        <v>387</v>
      </c>
      <c r="E273" s="3">
        <f>C273*8</f>
        <v>4192</v>
      </c>
      <c r="F273" s="8">
        <f t="shared" ref="F273:F292" si="67">IF(E273&lt;&gt;0,IFERROR(D273/E273,0),1)</f>
        <v>9.231870229007634E-2</v>
      </c>
    </row>
    <row r="274" spans="1:6" ht="13.5" hidden="1" thickBot="1" x14ac:dyDescent="0.25">
      <c r="A274" s="2" t="s">
        <v>49</v>
      </c>
      <c r="B274" s="5" t="s">
        <v>9</v>
      </c>
      <c r="C274" s="6">
        <f t="shared" si="55"/>
        <v>823</v>
      </c>
      <c r="D274" s="6">
        <v>683</v>
      </c>
      <c r="E274" s="6">
        <f t="shared" ref="E274" si="68">SUM(E269:E273)</f>
        <v>5583</v>
      </c>
      <c r="F274" s="41">
        <f t="shared" si="67"/>
        <v>0.12233566183055705</v>
      </c>
    </row>
    <row r="275" spans="1:6" ht="13.5" hidden="1" thickBot="1" x14ac:dyDescent="0.25">
      <c r="A275" s="2" t="s">
        <v>50</v>
      </c>
      <c r="B275" s="2" t="s">
        <v>15</v>
      </c>
      <c r="C275" s="40">
        <v>1</v>
      </c>
      <c r="D275" s="40">
        <v>1</v>
      </c>
      <c r="E275" s="3">
        <f t="shared" si="52"/>
        <v>0</v>
      </c>
      <c r="F275" s="8">
        <f t="shared" si="67"/>
        <v>1</v>
      </c>
    </row>
    <row r="276" spans="1:6" ht="13.5" hidden="1" thickBot="1" x14ac:dyDescent="0.25">
      <c r="A276" s="2" t="s">
        <v>50</v>
      </c>
      <c r="B276" s="2" t="s">
        <v>5</v>
      </c>
      <c r="C276" s="40">
        <v>9</v>
      </c>
      <c r="D276" s="40">
        <v>17</v>
      </c>
      <c r="E276" s="3">
        <f t="shared" si="52"/>
        <v>0</v>
      </c>
      <c r="F276" s="8">
        <f t="shared" si="67"/>
        <v>1</v>
      </c>
    </row>
    <row r="277" spans="1:6" ht="13.5" hidden="1" thickBot="1" x14ac:dyDescent="0.25">
      <c r="A277" s="2" t="s">
        <v>50</v>
      </c>
      <c r="B277" s="2" t="s">
        <v>6</v>
      </c>
      <c r="C277" s="40">
        <v>54</v>
      </c>
      <c r="D277" s="40">
        <v>38</v>
      </c>
      <c r="E277" s="3">
        <f>C277*4</f>
        <v>216</v>
      </c>
      <c r="F277" s="8">
        <f t="shared" si="67"/>
        <v>0.17592592592592593</v>
      </c>
    </row>
    <row r="278" spans="1:6" ht="13.5" hidden="1" thickBot="1" x14ac:dyDescent="0.25">
      <c r="A278" s="2" t="s">
        <v>50</v>
      </c>
      <c r="B278" s="2" t="s">
        <v>7</v>
      </c>
      <c r="C278" s="40">
        <v>235</v>
      </c>
      <c r="D278" s="40">
        <v>255</v>
      </c>
      <c r="E278" s="3">
        <f>C278*5</f>
        <v>1175</v>
      </c>
      <c r="F278" s="8">
        <f t="shared" si="67"/>
        <v>0.21702127659574469</v>
      </c>
    </row>
    <row r="279" spans="1:6" ht="13.5" hidden="1" thickBot="1" x14ac:dyDescent="0.25">
      <c r="A279" s="2" t="s">
        <v>50</v>
      </c>
      <c r="B279" s="2" t="s">
        <v>8</v>
      </c>
      <c r="C279" s="40">
        <v>524</v>
      </c>
      <c r="D279" s="40">
        <v>326</v>
      </c>
      <c r="E279" s="3">
        <f>C279*8</f>
        <v>4192</v>
      </c>
      <c r="F279" s="8">
        <f t="shared" si="67"/>
        <v>7.7767175572519082E-2</v>
      </c>
    </row>
    <row r="280" spans="1:6" ht="13.5" hidden="1" thickBot="1" x14ac:dyDescent="0.25">
      <c r="A280" s="2" t="s">
        <v>50</v>
      </c>
      <c r="B280" s="5" t="s">
        <v>9</v>
      </c>
      <c r="C280" s="6">
        <f t="shared" si="55"/>
        <v>823</v>
      </c>
      <c r="D280" s="6">
        <v>637</v>
      </c>
      <c r="E280" s="6">
        <f t="shared" ref="E280" si="69">SUM(E275:E279)</f>
        <v>5583</v>
      </c>
      <c r="F280" s="41">
        <f t="shared" si="67"/>
        <v>0.11409636396202759</v>
      </c>
    </row>
    <row r="281" spans="1:6" ht="13.5" hidden="1" thickBot="1" x14ac:dyDescent="0.25">
      <c r="A281" s="2" t="s">
        <v>106</v>
      </c>
      <c r="B281" s="2" t="s">
        <v>15</v>
      </c>
      <c r="C281" s="40">
        <v>1</v>
      </c>
      <c r="D281" s="40">
        <v>1</v>
      </c>
      <c r="E281" s="3">
        <f t="shared" ref="E281:E288" si="70">D281*0</f>
        <v>0</v>
      </c>
      <c r="F281" s="8">
        <f t="shared" si="67"/>
        <v>1</v>
      </c>
    </row>
    <row r="282" spans="1:6" ht="13.5" hidden="1" thickBot="1" x14ac:dyDescent="0.25">
      <c r="A282" s="2" t="s">
        <v>106</v>
      </c>
      <c r="B282" s="2" t="s">
        <v>5</v>
      </c>
      <c r="C282" s="40">
        <v>9</v>
      </c>
      <c r="D282" s="40">
        <v>13</v>
      </c>
      <c r="E282" s="3">
        <f t="shared" si="70"/>
        <v>0</v>
      </c>
      <c r="F282" s="8">
        <f t="shared" si="67"/>
        <v>1</v>
      </c>
    </row>
    <row r="283" spans="1:6" ht="13.5" hidden="1" thickBot="1" x14ac:dyDescent="0.25">
      <c r="A283" s="2" t="s">
        <v>106</v>
      </c>
      <c r="B283" s="2" t="s">
        <v>6</v>
      </c>
      <c r="C283" s="40">
        <v>54</v>
      </c>
      <c r="D283" s="40">
        <v>51</v>
      </c>
      <c r="E283" s="3">
        <f>C283*4</f>
        <v>216</v>
      </c>
      <c r="F283" s="8">
        <f t="shared" si="67"/>
        <v>0.2361111111111111</v>
      </c>
    </row>
    <row r="284" spans="1:6" ht="13.5" hidden="1" thickBot="1" x14ac:dyDescent="0.25">
      <c r="A284" s="2" t="s">
        <v>106</v>
      </c>
      <c r="B284" s="2" t="s">
        <v>7</v>
      </c>
      <c r="C284" s="40">
        <v>235</v>
      </c>
      <c r="D284" s="40">
        <v>270</v>
      </c>
      <c r="E284" s="3">
        <f>C284*5</f>
        <v>1175</v>
      </c>
      <c r="F284" s="8">
        <f t="shared" si="67"/>
        <v>0.22978723404255319</v>
      </c>
    </row>
    <row r="285" spans="1:6" ht="13.5" hidden="1" thickBot="1" x14ac:dyDescent="0.25">
      <c r="A285" s="2" t="s">
        <v>106</v>
      </c>
      <c r="B285" s="2" t="s">
        <v>8</v>
      </c>
      <c r="C285" s="40">
        <v>524</v>
      </c>
      <c r="D285" s="40">
        <v>428</v>
      </c>
      <c r="E285" s="3">
        <f>C285*8</f>
        <v>4192</v>
      </c>
      <c r="F285" s="8">
        <f t="shared" si="67"/>
        <v>0.10209923664122138</v>
      </c>
    </row>
    <row r="286" spans="1:6" ht="13.5" hidden="1" thickBot="1" x14ac:dyDescent="0.25">
      <c r="A286" s="2" t="s">
        <v>106</v>
      </c>
      <c r="B286" s="5" t="s">
        <v>9</v>
      </c>
      <c r="C286" s="6">
        <f t="shared" ref="C286:C292" si="71">SUM(C281:C285)</f>
        <v>823</v>
      </c>
      <c r="D286" s="6">
        <v>763</v>
      </c>
      <c r="E286" s="6">
        <f t="shared" ref="E286" si="72">SUM(E281:E285)</f>
        <v>5583</v>
      </c>
      <c r="F286" s="41">
        <f t="shared" si="67"/>
        <v>0.13666487551495612</v>
      </c>
    </row>
    <row r="287" spans="1:6" ht="13.5" hidden="1" thickBot="1" x14ac:dyDescent="0.25">
      <c r="A287" s="2" t="s">
        <v>107</v>
      </c>
      <c r="B287" s="2" t="s">
        <v>15</v>
      </c>
      <c r="C287" s="40">
        <v>1</v>
      </c>
      <c r="D287" s="40">
        <v>1</v>
      </c>
      <c r="E287" s="3">
        <f t="shared" si="70"/>
        <v>0</v>
      </c>
      <c r="F287" s="8">
        <f t="shared" si="67"/>
        <v>1</v>
      </c>
    </row>
    <row r="288" spans="1:6" ht="13.5" hidden="1" thickBot="1" x14ac:dyDescent="0.25">
      <c r="A288" s="2" t="s">
        <v>107</v>
      </c>
      <c r="B288" s="2" t="s">
        <v>5</v>
      </c>
      <c r="C288" s="40">
        <v>9</v>
      </c>
      <c r="D288" s="40">
        <v>13</v>
      </c>
      <c r="E288" s="3">
        <f t="shared" si="70"/>
        <v>0</v>
      </c>
      <c r="F288" s="8">
        <f t="shared" si="67"/>
        <v>1</v>
      </c>
    </row>
    <row r="289" spans="1:6" ht="13.5" hidden="1" thickBot="1" x14ac:dyDescent="0.25">
      <c r="A289" s="2" t="s">
        <v>107</v>
      </c>
      <c r="B289" s="2" t="s">
        <v>6</v>
      </c>
      <c r="C289" s="40">
        <v>54</v>
      </c>
      <c r="D289" s="40">
        <v>47</v>
      </c>
      <c r="E289" s="3">
        <f>C289*4</f>
        <v>216</v>
      </c>
      <c r="F289" s="8">
        <f t="shared" si="67"/>
        <v>0.21759259259259259</v>
      </c>
    </row>
    <row r="290" spans="1:6" ht="13.5" hidden="1" thickBot="1" x14ac:dyDescent="0.25">
      <c r="A290" s="2" t="s">
        <v>107</v>
      </c>
      <c r="B290" s="2" t="s">
        <v>7</v>
      </c>
      <c r="C290" s="40">
        <v>235</v>
      </c>
      <c r="D290" s="40">
        <v>239</v>
      </c>
      <c r="E290" s="3">
        <f>C290*5</f>
        <v>1175</v>
      </c>
      <c r="F290" s="8">
        <f t="shared" si="67"/>
        <v>0.20340425531914894</v>
      </c>
    </row>
    <row r="291" spans="1:6" ht="13.5" hidden="1" thickBot="1" x14ac:dyDescent="0.25">
      <c r="A291" s="2" t="s">
        <v>107</v>
      </c>
      <c r="B291" s="2" t="s">
        <v>8</v>
      </c>
      <c r="C291" s="40">
        <v>524</v>
      </c>
      <c r="D291" s="40">
        <v>341</v>
      </c>
      <c r="E291" s="3">
        <f>C291*8</f>
        <v>4192</v>
      </c>
      <c r="F291" s="8">
        <f t="shared" si="67"/>
        <v>8.1345419847328237E-2</v>
      </c>
    </row>
    <row r="292" spans="1:6" ht="13.5" hidden="1" thickBot="1" x14ac:dyDescent="0.25">
      <c r="A292" s="2" t="s">
        <v>107</v>
      </c>
      <c r="B292" s="5" t="s">
        <v>9</v>
      </c>
      <c r="C292" s="6">
        <f t="shared" si="71"/>
        <v>823</v>
      </c>
      <c r="D292" s="6">
        <v>641</v>
      </c>
      <c r="E292" s="6">
        <f t="shared" ref="E292" si="73">SUM(E287:E291)</f>
        <v>5583</v>
      </c>
      <c r="F292" s="41">
        <f t="shared" si="67"/>
        <v>0.11481282464624754</v>
      </c>
    </row>
    <row r="293" spans="1:6" ht="13.5" thickBot="1" x14ac:dyDescent="0.25">
      <c r="A293" s="21" t="s">
        <v>111</v>
      </c>
      <c r="B293" s="44"/>
      <c r="C293" s="42">
        <v>823</v>
      </c>
      <c r="D293" s="42">
        <f>SUM(D292,D286,D280,D274,D268,D262,D244,D238,D232)</f>
        <v>5803</v>
      </c>
      <c r="E293" s="42">
        <f>SUM(E292,E286,E280,E274,E268,E262,E244,E238,E232, E226, E256,E250)</f>
        <v>66996</v>
      </c>
      <c r="F293" s="43">
        <f>IF(E293&lt;&gt;0,IFERROR(D293/E293,0),1)</f>
        <v>8.6617111469341451E-2</v>
      </c>
    </row>
    <row r="294" spans="1:6" ht="14" hidden="1" customHeight="1" thickBot="1" x14ac:dyDescent="0.25">
      <c r="A294" s="51" t="s">
        <v>51</v>
      </c>
      <c r="B294" s="52"/>
      <c r="C294" s="42" t="s">
        <v>108</v>
      </c>
      <c r="D294" s="42">
        <f>SUM(D293,D220,D147,D74)</f>
        <v>23481</v>
      </c>
      <c r="E294" s="42">
        <f>SUM(E293,E220,E147,E74)</f>
        <v>267984</v>
      </c>
      <c r="F294" s="43">
        <f>IF(E294&lt;&gt;0,IFERROR(D294/E294,0),1)</f>
        <v>8.7620902740462123E-2</v>
      </c>
    </row>
    <row r="297" spans="1:6" ht="12.75" x14ac:dyDescent="0.2">
      <c r="E297" s="45"/>
    </row>
    <row r="304" spans="1:6" ht="12.75" x14ac:dyDescent="0.2"/>
    <row r="307" ht="12.75" x14ac:dyDescent="0.2"/>
  </sheetData>
  <autoFilter ref="A1:F294">
    <filterColumn colId="0">
      <filters>
        <filter val="2012/13"/>
        <filter val="2013/14"/>
        <filter val="2014/15"/>
        <filter val="2015/16"/>
      </filters>
    </filterColumn>
  </autoFilter>
  <mergeCells count="2">
    <mergeCell ref="K2:N2"/>
    <mergeCell ref="A294:B29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Analysis</vt:lpstr>
      <vt:lpstr>Chart</vt:lpstr>
      <vt:lpstr>Per Directorate - Multiple</vt:lpstr>
      <vt:lpstr>Distinct Logons</vt:lpstr>
      <vt:lpstr>Chart Distinct Logons </vt:lpstr>
      <vt:lpstr>All Users</vt:lpstr>
      <vt:lpstr>Chart  - All Users</vt:lpstr>
      <vt:lpstr>Final Stats </vt:lpstr>
      <vt:lpstr>Final Graph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Ingrid Mansell</dc:creator>
  <cp:lastModifiedBy>Ingrid Mansell</cp:lastModifiedBy>
  <dcterms:created xsi:type="dcterms:W3CDTF">2016-05-14T13:33:46Z</dcterms:created>
  <dcterms:modified xsi:type="dcterms:W3CDTF">2017-02-20T15:11:04Z</dcterms:modified>
</cp:coreProperties>
</file>